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10" windowHeight="9795"/>
  </bookViews>
  <sheets>
    <sheet name="Sheet1" sheetId="15" r:id="rId1"/>
    <sheet name="광림" sheetId="1" r:id="rId2"/>
    <sheet name="꿈꾸는영어전문" sheetId="2" r:id="rId3"/>
    <sheet name="꿈을키우는" sheetId="3" r:id="rId4"/>
    <sheet name="로얄골드빌" sheetId="4" r:id="rId5"/>
    <sheet name="민들레" sheetId="5" r:id="rId6"/>
    <sheet name="열린" sheetId="6" r:id="rId7"/>
    <sheet name="웅천글꽃" sheetId="7" r:id="rId8"/>
    <sheet name="웅천지웰" sheetId="8" r:id="rId9"/>
    <sheet name="은빛바다" sheetId="9" r:id="rId10"/>
    <sheet name="책이랑나랑" sheetId="10" r:id="rId11"/>
    <sheet name="푸른정원" sheetId="11" r:id="rId12"/>
    <sheet name="한려" sheetId="13" r:id="rId13"/>
    <sheet name="행복" sheetId="14" r:id="rId14"/>
  </sheets>
  <calcPr calcId="124519"/>
</workbook>
</file>

<file path=xl/calcChain.xml><?xml version="1.0" encoding="utf-8"?>
<calcChain xmlns="http://schemas.openxmlformats.org/spreadsheetml/2006/main">
  <c r="F9" i="13"/>
  <c r="F25" i="7"/>
  <c r="F10" i="14"/>
  <c r="F8"/>
  <c r="F7"/>
  <c r="F10" i="13"/>
  <c r="F7"/>
  <c r="F6"/>
  <c r="F11" i="11"/>
  <c r="F10"/>
  <c r="F9"/>
  <c r="F8"/>
  <c r="F6"/>
  <c r="F13" i="10"/>
  <c r="F12"/>
  <c r="F10"/>
  <c r="F9"/>
  <c r="F8"/>
  <c r="F7"/>
  <c r="F6"/>
  <c r="F8" i="8"/>
  <c r="F7"/>
  <c r="F6"/>
  <c r="F10" i="6"/>
  <c r="F9"/>
  <c r="F8"/>
  <c r="F7"/>
  <c r="F22" i="5"/>
  <c r="F19"/>
  <c r="F18"/>
  <c r="F16"/>
  <c r="F15"/>
  <c r="F14"/>
  <c r="F13"/>
  <c r="F10"/>
  <c r="F9"/>
  <c r="F7"/>
  <c r="F12"/>
  <c r="F8" i="4"/>
  <c r="F11" i="3"/>
  <c r="F10"/>
  <c r="F9"/>
  <c r="F6"/>
  <c r="E3" i="15"/>
  <c r="F6" i="2"/>
  <c r="C18" i="15" l="1"/>
  <c r="E13"/>
  <c r="E4"/>
  <c r="E5"/>
  <c r="E6"/>
  <c r="E7"/>
  <c r="E8"/>
  <c r="E9"/>
  <c r="E10"/>
  <c r="E11"/>
  <c r="E12"/>
  <c r="E14"/>
  <c r="E15"/>
  <c r="E16"/>
  <c r="E17"/>
  <c r="E2"/>
  <c r="F6" i="7"/>
  <c r="F7"/>
  <c r="F8"/>
  <c r="F9"/>
  <c r="F10"/>
  <c r="F12"/>
  <c r="F16"/>
  <c r="F17"/>
  <c r="F18"/>
  <c r="F23"/>
  <c r="F27" s="1"/>
  <c r="F24"/>
  <c r="F7" i="9"/>
  <c r="B18" i="15"/>
  <c r="E18" s="1"/>
  <c r="F15" i="13"/>
  <c r="F8"/>
  <c r="F11"/>
  <c r="F12" i="14"/>
  <c r="F13" i="11"/>
  <c r="F15" i="10"/>
  <c r="F11"/>
  <c r="F10" i="9"/>
  <c r="F11" i="8"/>
  <c r="F19" i="7"/>
  <c r="F12" i="6"/>
  <c r="I17" i="5"/>
  <c r="H17"/>
  <c r="F25"/>
  <c r="F10" i="4"/>
  <c r="G7"/>
  <c r="F13" i="3"/>
  <c r="F11" i="1"/>
</calcChain>
</file>

<file path=xl/sharedStrings.xml><?xml version="1.0" encoding="utf-8"?>
<sst xmlns="http://schemas.openxmlformats.org/spreadsheetml/2006/main" count="370" uniqueCount="171">
  <si>
    <t>일련
번호</t>
    <phoneticPr fontId="2" type="noConversion"/>
  </si>
  <si>
    <t>품명</t>
    <phoneticPr fontId="2" type="noConversion"/>
  </si>
  <si>
    <t>수량</t>
    <phoneticPr fontId="2" type="noConversion"/>
  </si>
  <si>
    <t>용도</t>
    <phoneticPr fontId="2" type="noConversion"/>
  </si>
  <si>
    <t>도서관명</t>
    <phoneticPr fontId="2" type="noConversion"/>
  </si>
  <si>
    <t>비고</t>
    <phoneticPr fontId="2" type="noConversion"/>
  </si>
  <si>
    <t>2018년도 작은도서관 소모품 수요조사서</t>
    <phoneticPr fontId="2" type="noConversion"/>
  </si>
  <si>
    <t>인쇄</t>
    <phoneticPr fontId="2" type="noConversion"/>
  </si>
  <si>
    <t>서류철 종이화일</t>
    <phoneticPr fontId="2" type="noConversion"/>
  </si>
  <si>
    <t>문서보존상자</t>
    <phoneticPr fontId="2" type="noConversion"/>
  </si>
  <si>
    <t>다용도 테이프</t>
    <phoneticPr fontId="2" type="noConversion"/>
  </si>
  <si>
    <t>도서관 유지관리</t>
    <phoneticPr fontId="2" type="noConversion"/>
  </si>
  <si>
    <t>5EA</t>
    <phoneticPr fontId="2" type="noConversion"/>
  </si>
  <si>
    <t>3EA</t>
    <phoneticPr fontId="2" type="noConversion"/>
  </si>
  <si>
    <t>1타스</t>
    <phoneticPr fontId="2" type="noConversion"/>
  </si>
  <si>
    <t>서류작성제출</t>
    <phoneticPr fontId="2" type="noConversion"/>
  </si>
  <si>
    <t>도서관 관리</t>
    <phoneticPr fontId="2" type="noConversion"/>
  </si>
  <si>
    <t>환경 관리</t>
    <phoneticPr fontId="2" type="noConversion"/>
  </si>
  <si>
    <t>볼펜</t>
    <phoneticPr fontId="2" type="noConversion"/>
  </si>
  <si>
    <t>화이트보드마카</t>
    <phoneticPr fontId="2" type="noConversion"/>
  </si>
  <si>
    <t>검정, 빨강 1다스씩</t>
    <phoneticPr fontId="2" type="noConversion"/>
  </si>
  <si>
    <t>검정, 빨강, 파랑
각각 10개씩</t>
    <phoneticPr fontId="2" type="noConversion"/>
  </si>
  <si>
    <t>10개</t>
    <phoneticPr fontId="2" type="noConversion"/>
  </si>
  <si>
    <t>사무용</t>
    <phoneticPr fontId="2" type="noConversion"/>
  </si>
  <si>
    <t>독서, 문화 프로그램용</t>
    <phoneticPr fontId="2" type="noConversion"/>
  </si>
  <si>
    <t>화이트보드 지우개</t>
    <phoneticPr fontId="2" type="noConversion"/>
  </si>
  <si>
    <t>민들레</t>
    <phoneticPr fontId="2" type="noConversion"/>
  </si>
  <si>
    <t>A4용지</t>
    <phoneticPr fontId="2" type="noConversion"/>
  </si>
  <si>
    <t>수정 테이프</t>
    <phoneticPr fontId="2" type="noConversion"/>
  </si>
  <si>
    <t>수건</t>
    <phoneticPr fontId="2" type="noConversion"/>
  </si>
  <si>
    <t>세수비누</t>
    <phoneticPr fontId="2" type="noConversion"/>
  </si>
  <si>
    <t>풀</t>
    <phoneticPr fontId="2" type="noConversion"/>
  </si>
  <si>
    <t>칼</t>
    <phoneticPr fontId="2" type="noConversion"/>
  </si>
  <si>
    <t>모나미 볼펜(흑)</t>
    <phoneticPr fontId="2" type="noConversion"/>
  </si>
  <si>
    <t>모나미 볼펜(청, 적)</t>
    <phoneticPr fontId="2" type="noConversion"/>
  </si>
  <si>
    <t>오일 매직(흑, 청, 적)</t>
    <phoneticPr fontId="2" type="noConversion"/>
  </si>
  <si>
    <t>사인펜(흑, 청, 적)</t>
    <phoneticPr fontId="2" type="noConversion"/>
  </si>
  <si>
    <t>서류화일 및 서류편철지</t>
    <phoneticPr fontId="2" type="noConversion"/>
  </si>
  <si>
    <t>물티슈(大)</t>
    <phoneticPr fontId="2" type="noConversion"/>
  </si>
  <si>
    <t>화장지(大)</t>
    <phoneticPr fontId="2" type="noConversion"/>
  </si>
  <si>
    <t>30cm 자</t>
    <phoneticPr fontId="2" type="noConversion"/>
  </si>
  <si>
    <t>연필</t>
    <phoneticPr fontId="2" type="noConversion"/>
  </si>
  <si>
    <t>데톨 항균 핸드워시</t>
    <phoneticPr fontId="2" type="noConversion"/>
  </si>
  <si>
    <t>환경 관리</t>
    <phoneticPr fontId="2" type="noConversion"/>
  </si>
  <si>
    <t>서류작성제출外</t>
    <phoneticPr fontId="2" type="noConversion"/>
  </si>
  <si>
    <t>도서관 정리</t>
    <phoneticPr fontId="2" type="noConversion"/>
  </si>
  <si>
    <t>도서관 관리</t>
    <phoneticPr fontId="2" type="noConversion"/>
  </si>
  <si>
    <t>서류 보관</t>
    <phoneticPr fontId="2" type="noConversion"/>
  </si>
  <si>
    <t>도서 보수</t>
    <phoneticPr fontId="2" type="noConversion"/>
  </si>
  <si>
    <t>2EA</t>
    <phoneticPr fontId="2" type="noConversion"/>
  </si>
  <si>
    <t>2권</t>
    <phoneticPr fontId="2" type="noConversion"/>
  </si>
  <si>
    <t>1EA</t>
    <phoneticPr fontId="2" type="noConversion"/>
  </si>
  <si>
    <t>3EA</t>
    <phoneticPr fontId="2" type="noConversion"/>
  </si>
  <si>
    <t>6자루</t>
    <phoneticPr fontId="2" type="noConversion"/>
  </si>
  <si>
    <t>각 3자루</t>
    <phoneticPr fontId="2" type="noConversion"/>
  </si>
  <si>
    <t>각 1자루</t>
    <phoneticPr fontId="2" type="noConversion"/>
  </si>
  <si>
    <t>6EA</t>
    <phoneticPr fontId="2" type="noConversion"/>
  </si>
  <si>
    <t>열린</t>
    <phoneticPr fontId="2" type="noConversion"/>
  </si>
  <si>
    <t>스탬프잉크</t>
    <phoneticPr fontId="2" type="noConversion"/>
  </si>
  <si>
    <t>형광펜</t>
    <phoneticPr fontId="2" type="noConversion"/>
  </si>
  <si>
    <t>수정테이프</t>
    <phoneticPr fontId="2" type="noConversion"/>
  </si>
  <si>
    <t>3BOX</t>
    <phoneticPr fontId="2" type="noConversion"/>
  </si>
  <si>
    <t>일지 및 관련 서류작성</t>
    <phoneticPr fontId="2" type="noConversion"/>
  </si>
  <si>
    <t>도서 정리</t>
    <phoneticPr fontId="2" type="noConversion"/>
  </si>
  <si>
    <t>웅천글꽃</t>
    <phoneticPr fontId="2" type="noConversion"/>
  </si>
  <si>
    <t>볼펜(검정, 파랑, 빨강)</t>
    <phoneticPr fontId="2" type="noConversion"/>
  </si>
  <si>
    <t>네임펜(검정, 파랑, 빨강)</t>
    <phoneticPr fontId="2" type="noConversion"/>
  </si>
  <si>
    <t>클립</t>
    <phoneticPr fontId="2" type="noConversion"/>
  </si>
  <si>
    <t>집게(중, 대)</t>
    <phoneticPr fontId="2" type="noConversion"/>
  </si>
  <si>
    <t>스카치 테이프</t>
    <phoneticPr fontId="2" type="noConversion"/>
  </si>
  <si>
    <t>가위, 칼, 풀</t>
    <phoneticPr fontId="2" type="noConversion"/>
  </si>
  <si>
    <t>L자 파일</t>
    <phoneticPr fontId="2" type="noConversion"/>
  </si>
  <si>
    <t>쫄대 파일</t>
    <phoneticPr fontId="2" type="noConversion"/>
  </si>
  <si>
    <t>A4 서류보관함</t>
    <phoneticPr fontId="2" type="noConversion"/>
  </si>
  <si>
    <t>아크릴 게시판(A4)</t>
    <phoneticPr fontId="2" type="noConversion"/>
  </si>
  <si>
    <t>물티슈</t>
    <phoneticPr fontId="2" type="noConversion"/>
  </si>
  <si>
    <t>고무장갑, 바닥용밀대</t>
    <phoneticPr fontId="2" type="noConversion"/>
  </si>
  <si>
    <t>포스트잇(메모지)</t>
    <phoneticPr fontId="2" type="noConversion"/>
  </si>
  <si>
    <t>A4 손코딩지</t>
    <phoneticPr fontId="2" type="noConversion"/>
  </si>
  <si>
    <t>연필, 지우개</t>
    <phoneticPr fontId="2" type="noConversion"/>
  </si>
  <si>
    <t>색연필, 사인펜</t>
    <phoneticPr fontId="2" type="noConversion"/>
  </si>
  <si>
    <t>마카보드(검정, 파랑, 빨강)</t>
    <phoneticPr fontId="2" type="noConversion"/>
  </si>
  <si>
    <t>각 1통씩</t>
    <phoneticPr fontId="2" type="noConversion"/>
  </si>
  <si>
    <t>2개</t>
    <phoneticPr fontId="2" type="noConversion"/>
  </si>
  <si>
    <t>2통</t>
    <phoneticPr fontId="2" type="noConversion"/>
  </si>
  <si>
    <t>1통</t>
    <phoneticPr fontId="2" type="noConversion"/>
  </si>
  <si>
    <t>3개</t>
    <phoneticPr fontId="2" type="noConversion"/>
  </si>
  <si>
    <t>1묶음</t>
    <phoneticPr fontId="2" type="noConversion"/>
  </si>
  <si>
    <t>1개</t>
    <phoneticPr fontId="2" type="noConversion"/>
  </si>
  <si>
    <t>12개</t>
    <phoneticPr fontId="2" type="noConversion"/>
  </si>
  <si>
    <t>4개</t>
    <phoneticPr fontId="2" type="noConversion"/>
  </si>
  <si>
    <t>프로그램 운영</t>
    <phoneticPr fontId="2" type="noConversion"/>
  </si>
  <si>
    <t>프린트용</t>
    <phoneticPr fontId="2" type="noConversion"/>
  </si>
  <si>
    <t>컷터날</t>
    <phoneticPr fontId="2" type="noConversion"/>
  </si>
  <si>
    <t>칼날</t>
    <phoneticPr fontId="2" type="noConversion"/>
  </si>
  <si>
    <t>서류작성제출</t>
    <phoneticPr fontId="2" type="noConversion"/>
  </si>
  <si>
    <t>보수 작업</t>
    <phoneticPr fontId="2" type="noConversion"/>
  </si>
  <si>
    <t>도서관 관리 외</t>
    <phoneticPr fontId="2" type="noConversion"/>
  </si>
  <si>
    <t>티슈화장지</t>
    <phoneticPr fontId="2" type="noConversion"/>
  </si>
  <si>
    <t>1박스</t>
    <phoneticPr fontId="2" type="noConversion"/>
  </si>
  <si>
    <t>사무용품</t>
    <phoneticPr fontId="2" type="noConversion"/>
  </si>
  <si>
    <t>고무테이프 노란색</t>
    <phoneticPr fontId="2" type="noConversion"/>
  </si>
  <si>
    <t>고무테이프 녹색</t>
    <phoneticPr fontId="2" type="noConversion"/>
  </si>
  <si>
    <t>보드펜(검정, 빨강, 파랑)</t>
    <phoneticPr fontId="2" type="noConversion"/>
  </si>
  <si>
    <t>보드판 지우개</t>
    <phoneticPr fontId="2" type="noConversion"/>
  </si>
  <si>
    <t>색지A4용지(노란색)</t>
    <phoneticPr fontId="2" type="noConversion"/>
  </si>
  <si>
    <t>각 10개</t>
    <phoneticPr fontId="2" type="noConversion"/>
  </si>
  <si>
    <t>5개</t>
    <phoneticPr fontId="2" type="noConversion"/>
  </si>
  <si>
    <t>5BOX</t>
    <phoneticPr fontId="2" type="noConversion"/>
  </si>
  <si>
    <t>10매*10</t>
    <phoneticPr fontId="2" type="noConversion"/>
  </si>
  <si>
    <t>접착용테이프 小</t>
    <phoneticPr fontId="2" type="noConversion"/>
  </si>
  <si>
    <t>접착용테이프 大</t>
    <phoneticPr fontId="2" type="noConversion"/>
  </si>
  <si>
    <t>환경정비용</t>
    <phoneticPr fontId="2" type="noConversion"/>
  </si>
  <si>
    <t>도서관 운영</t>
    <phoneticPr fontId="2" type="noConversion"/>
  </si>
  <si>
    <t>도서공고지로 사용</t>
    <phoneticPr fontId="2" type="noConversion"/>
  </si>
  <si>
    <t>네임펜(흑, 청, 적)</t>
    <phoneticPr fontId="2" type="noConversion"/>
  </si>
  <si>
    <t>오일매직(흑, 청, 적)</t>
    <phoneticPr fontId="2" type="noConversion"/>
  </si>
  <si>
    <t>서류작성제출 外</t>
    <phoneticPr fontId="2" type="noConversion"/>
  </si>
  <si>
    <t>도서관 관리 外</t>
    <phoneticPr fontId="2" type="noConversion"/>
  </si>
  <si>
    <t>5EA</t>
    <phoneticPr fontId="2" type="noConversion"/>
  </si>
  <si>
    <t>각 1EA</t>
    <phoneticPr fontId="2" type="noConversion"/>
  </si>
  <si>
    <t>복사용지</t>
    <phoneticPr fontId="2" type="noConversion"/>
  </si>
  <si>
    <t>서류철</t>
    <phoneticPr fontId="2" type="noConversion"/>
  </si>
  <si>
    <t>청소도구
(쓰레기봉투, 걸레 등)</t>
    <phoneticPr fontId="2" type="noConversion"/>
  </si>
  <si>
    <t>5다스씩</t>
    <phoneticPr fontId="2" type="noConversion"/>
  </si>
  <si>
    <t>1다스</t>
    <phoneticPr fontId="2" type="noConversion"/>
  </si>
  <si>
    <t>서류 복사</t>
    <phoneticPr fontId="2" type="noConversion"/>
  </si>
  <si>
    <t>프로그램(책광고)</t>
    <phoneticPr fontId="2" type="noConversion"/>
  </si>
  <si>
    <t>환경 정리</t>
    <phoneticPr fontId="2" type="noConversion"/>
  </si>
  <si>
    <t>복사지A4</t>
    <phoneticPr fontId="2" type="noConversion"/>
  </si>
  <si>
    <t>투포켓파일A4</t>
    <phoneticPr fontId="2" type="noConversion"/>
  </si>
  <si>
    <t>도서 물품</t>
    <phoneticPr fontId="2" type="noConversion"/>
  </si>
  <si>
    <t>서류 정리</t>
    <phoneticPr fontId="2" type="noConversion"/>
  </si>
  <si>
    <t>문서 보관</t>
    <phoneticPr fontId="2" type="noConversion"/>
  </si>
  <si>
    <t>도서 보수</t>
    <phoneticPr fontId="2" type="noConversion"/>
  </si>
  <si>
    <t>2EA</t>
    <phoneticPr fontId="2" type="noConversion"/>
  </si>
  <si>
    <t>서류 작성</t>
    <phoneticPr fontId="2" type="noConversion"/>
  </si>
  <si>
    <t>서류 정리</t>
    <phoneticPr fontId="2" type="noConversion"/>
  </si>
  <si>
    <t>도서 보수</t>
    <phoneticPr fontId="2" type="noConversion"/>
  </si>
  <si>
    <t>꿈을키우는</t>
    <phoneticPr fontId="2" type="noConversion"/>
  </si>
  <si>
    <t>로얄골드빌</t>
    <phoneticPr fontId="2" type="noConversion"/>
  </si>
  <si>
    <t>웅천지웰</t>
    <phoneticPr fontId="2" type="noConversion"/>
  </si>
  <si>
    <t>은빛바다</t>
    <phoneticPr fontId="2" type="noConversion"/>
  </si>
  <si>
    <t>책이랑나랑</t>
    <phoneticPr fontId="2" type="noConversion"/>
  </si>
  <si>
    <t>푸른정원</t>
    <phoneticPr fontId="2" type="noConversion"/>
  </si>
  <si>
    <t>한려</t>
    <phoneticPr fontId="2" type="noConversion"/>
  </si>
  <si>
    <t>힐스테이트행복</t>
    <phoneticPr fontId="2" type="noConversion"/>
  </si>
  <si>
    <t>광림</t>
    <phoneticPr fontId="2" type="noConversion"/>
  </si>
  <si>
    <t>A4용지 500매</t>
    <phoneticPr fontId="2" type="noConversion"/>
  </si>
  <si>
    <t>복사용지/500매</t>
    <phoneticPr fontId="2" type="noConversion"/>
  </si>
  <si>
    <t>A4용지/500매</t>
    <phoneticPr fontId="2" type="noConversion"/>
  </si>
  <si>
    <t>볼펜/모나미</t>
    <phoneticPr fontId="2" type="noConversion"/>
  </si>
  <si>
    <t>연필/모닝글로리</t>
    <phoneticPr fontId="2" type="noConversion"/>
  </si>
  <si>
    <t>수건/일반</t>
    <phoneticPr fontId="2" type="noConversion"/>
  </si>
  <si>
    <t>세수비누/엘지</t>
    <phoneticPr fontId="2" type="noConversion"/>
  </si>
  <si>
    <t>파일/40p화일</t>
    <phoneticPr fontId="2" type="noConversion"/>
  </si>
  <si>
    <t>도서관 안 內
바닥용 밀대 걸레</t>
    <phoneticPr fontId="2" type="noConversion"/>
  </si>
  <si>
    <t>데톨 항균 핸드워시</t>
    <phoneticPr fontId="2" type="noConversion"/>
  </si>
  <si>
    <t>1BOX/20개입</t>
    <phoneticPr fontId="2" type="noConversion"/>
  </si>
  <si>
    <t>물티슈, 화장지각티슈</t>
    <phoneticPr fontId="2" type="noConversion"/>
  </si>
  <si>
    <t>각 10</t>
    <phoneticPr fontId="2" type="noConversion"/>
  </si>
  <si>
    <t>1박스</t>
    <phoneticPr fontId="2" type="noConversion"/>
  </si>
  <si>
    <t>행복</t>
    <phoneticPr fontId="2" type="noConversion"/>
  </si>
  <si>
    <t>학마을</t>
    <phoneticPr fontId="2" type="noConversion"/>
  </si>
  <si>
    <t>현천</t>
    <phoneticPr fontId="2" type="noConversion"/>
  </si>
  <si>
    <t>도서정리용품</t>
    <phoneticPr fontId="2" type="noConversion"/>
  </si>
  <si>
    <t>문구및환경정비</t>
    <phoneticPr fontId="2" type="noConversion"/>
  </si>
  <si>
    <t>합계</t>
    <phoneticPr fontId="2" type="noConversion"/>
  </si>
  <si>
    <t>구분</t>
    <phoneticPr fontId="2" type="noConversion"/>
  </si>
  <si>
    <t>잉크</t>
    <phoneticPr fontId="2" type="noConversion"/>
  </si>
  <si>
    <t>꿈꾸는영어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</si>
</sst>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i/>
      <sz val="10"/>
      <color rgb="FF0070C0"/>
      <name val="맑은 고딕"/>
      <family val="2"/>
      <charset val="129"/>
      <scheme val="minor"/>
    </font>
    <font>
      <b/>
      <i/>
      <sz val="10"/>
      <color rgb="FF3333FF"/>
      <name val="맑은 고딕"/>
      <family val="3"/>
      <charset val="129"/>
      <scheme val="minor"/>
    </font>
    <font>
      <i/>
      <sz val="10"/>
      <color rgb="FF0070C0"/>
      <name val="맑은 고딕"/>
      <family val="3"/>
      <charset val="129"/>
    </font>
    <font>
      <i/>
      <sz val="10"/>
      <color rgb="FF0070C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C7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3" borderId="0" xfId="0" applyFill="1">
      <alignment vertical="center"/>
    </xf>
    <xf numFmtId="3" fontId="0" fillId="3" borderId="0" xfId="0" applyNumberFormat="1" applyFill="1">
      <alignment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/>
  </sheetViews>
  <sheetFormatPr defaultRowHeight="16.5"/>
  <cols>
    <col min="1" max="1" width="11.875" customWidth="1"/>
    <col min="2" max="2" width="12.625" customWidth="1"/>
    <col min="3" max="4" width="14.5" customWidth="1"/>
    <col min="5" max="5" width="12.75" customWidth="1"/>
  </cols>
  <sheetData>
    <row r="1" spans="1:5" s="23" customFormat="1">
      <c r="A1" s="23" t="s">
        <v>168</v>
      </c>
      <c r="B1" s="23" t="s">
        <v>166</v>
      </c>
      <c r="C1" s="23" t="s">
        <v>165</v>
      </c>
      <c r="D1" s="23" t="s">
        <v>169</v>
      </c>
      <c r="E1" s="23" t="s">
        <v>167</v>
      </c>
    </row>
    <row r="2" spans="1:5">
      <c r="A2" t="s">
        <v>147</v>
      </c>
      <c r="B2" s="24">
        <v>9600</v>
      </c>
      <c r="C2">
        <v>35000</v>
      </c>
      <c r="E2" s="20">
        <f>SUM(B2:C2)</f>
        <v>44600</v>
      </c>
    </row>
    <row r="3" spans="1:5" s="21" customFormat="1">
      <c r="A3" s="21" t="s">
        <v>170</v>
      </c>
      <c r="B3" s="21">
        <v>15000</v>
      </c>
      <c r="C3" s="21">
        <v>220500</v>
      </c>
      <c r="D3" s="21">
        <v>48000</v>
      </c>
      <c r="E3" s="22">
        <f>SUM(B3:D3)</f>
        <v>283500</v>
      </c>
    </row>
    <row r="4" spans="1:5" s="21" customFormat="1">
      <c r="A4" s="21" t="s">
        <v>139</v>
      </c>
      <c r="B4" s="21">
        <v>51000</v>
      </c>
      <c r="C4" s="21">
        <v>209000</v>
      </c>
      <c r="E4" s="22">
        <f t="shared" ref="E3:E18" si="0">SUM(B4:C4)</f>
        <v>260000</v>
      </c>
    </row>
    <row r="5" spans="1:5" s="21" customFormat="1">
      <c r="A5" s="21" t="s">
        <v>140</v>
      </c>
      <c r="B5" s="21">
        <v>35000</v>
      </c>
      <c r="C5" s="21">
        <v>411500</v>
      </c>
      <c r="E5" s="22">
        <f t="shared" si="0"/>
        <v>446500</v>
      </c>
    </row>
    <row r="6" spans="1:5" s="21" customFormat="1">
      <c r="A6" s="21" t="s">
        <v>26</v>
      </c>
      <c r="B6" s="21">
        <v>104400</v>
      </c>
      <c r="C6" s="21">
        <v>115500</v>
      </c>
      <c r="E6" s="22">
        <f t="shared" si="0"/>
        <v>219900</v>
      </c>
    </row>
    <row r="7" spans="1:5">
      <c r="A7" t="s">
        <v>57</v>
      </c>
      <c r="B7">
        <v>58000</v>
      </c>
      <c r="C7">
        <v>75000</v>
      </c>
      <c r="E7" s="20">
        <f t="shared" si="0"/>
        <v>133000</v>
      </c>
    </row>
    <row r="8" spans="1:5" s="21" customFormat="1">
      <c r="A8" s="21" t="s">
        <v>64</v>
      </c>
      <c r="B8" s="21">
        <v>208200</v>
      </c>
      <c r="E8" s="22">
        <f t="shared" si="0"/>
        <v>208200</v>
      </c>
    </row>
    <row r="9" spans="1:5" s="21" customFormat="1">
      <c r="A9" s="21" t="s">
        <v>141</v>
      </c>
      <c r="B9" s="21">
        <v>20600</v>
      </c>
      <c r="C9" s="21">
        <v>256000</v>
      </c>
      <c r="E9" s="22">
        <f>SUM(B9:C9)</f>
        <v>276600</v>
      </c>
    </row>
    <row r="10" spans="1:5" s="21" customFormat="1">
      <c r="A10" s="21" t="s">
        <v>142</v>
      </c>
      <c r="B10" s="21">
        <v>87000</v>
      </c>
      <c r="C10" s="21">
        <v>400000</v>
      </c>
      <c r="E10" s="22">
        <f t="shared" si="0"/>
        <v>487000</v>
      </c>
    </row>
    <row r="11" spans="1:5" s="21" customFormat="1">
      <c r="A11" s="21" t="s">
        <v>143</v>
      </c>
      <c r="B11" s="21">
        <v>91000</v>
      </c>
      <c r="C11" s="21">
        <v>560000</v>
      </c>
      <c r="E11" s="22">
        <f t="shared" si="0"/>
        <v>651000</v>
      </c>
    </row>
    <row r="12" spans="1:5" s="21" customFormat="1">
      <c r="A12" s="21" t="s">
        <v>144</v>
      </c>
      <c r="B12" s="21">
        <v>30500</v>
      </c>
      <c r="C12" s="21">
        <v>192500</v>
      </c>
      <c r="E12" s="22">
        <f t="shared" si="0"/>
        <v>223000</v>
      </c>
    </row>
    <row r="13" spans="1:5">
      <c r="A13" t="s">
        <v>163</v>
      </c>
      <c r="C13">
        <v>146400</v>
      </c>
      <c r="E13" s="20">
        <f>SUM(B13:C13)</f>
        <v>146400</v>
      </c>
    </row>
    <row r="14" spans="1:5">
      <c r="A14" t="s">
        <v>145</v>
      </c>
      <c r="B14">
        <v>97100</v>
      </c>
      <c r="C14">
        <v>50000</v>
      </c>
      <c r="E14" s="20">
        <f t="shared" si="0"/>
        <v>147100</v>
      </c>
    </row>
    <row r="15" spans="1:5">
      <c r="A15" t="s">
        <v>162</v>
      </c>
      <c r="B15">
        <v>21300</v>
      </c>
      <c r="C15">
        <v>100000</v>
      </c>
      <c r="E15" s="20">
        <f t="shared" si="0"/>
        <v>121300</v>
      </c>
    </row>
    <row r="16" spans="1:5">
      <c r="A16" t="s">
        <v>164</v>
      </c>
      <c r="C16">
        <v>70000</v>
      </c>
      <c r="E16" s="20">
        <f t="shared" si="0"/>
        <v>70000</v>
      </c>
    </row>
    <row r="17" spans="2:10">
      <c r="E17" s="20">
        <f t="shared" si="0"/>
        <v>0</v>
      </c>
    </row>
    <row r="18" spans="2:10">
      <c r="B18" s="20">
        <f>SUM(B2:B17)</f>
        <v>828700</v>
      </c>
      <c r="C18">
        <f>SUM(C2:C17)</f>
        <v>2841400</v>
      </c>
      <c r="D18">
        <v>48000</v>
      </c>
      <c r="E18" s="20">
        <f>SUM(B18:D18)</f>
        <v>3718100</v>
      </c>
      <c r="J18" s="20"/>
    </row>
    <row r="20" spans="2:10">
      <c r="J20" s="20"/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F9" sqref="F9"/>
    </sheetView>
  </sheetViews>
  <sheetFormatPr defaultRowHeight="16.5"/>
  <cols>
    <col min="2" max="2" width="12.5" customWidth="1"/>
    <col min="3" max="3" width="22.125" customWidth="1"/>
    <col min="4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2</v>
      </c>
      <c r="B6" s="25" t="s">
        <v>142</v>
      </c>
      <c r="C6" s="3" t="s">
        <v>98</v>
      </c>
      <c r="D6" s="14" t="s">
        <v>99</v>
      </c>
      <c r="E6" s="4" t="s">
        <v>43</v>
      </c>
      <c r="F6" s="2">
        <v>35000</v>
      </c>
    </row>
    <row r="7" spans="1:6">
      <c r="A7" s="1">
        <v>3</v>
      </c>
      <c r="B7" s="26"/>
      <c r="C7" s="3" t="s">
        <v>75</v>
      </c>
      <c r="D7" s="14" t="s">
        <v>161</v>
      </c>
      <c r="E7" s="4" t="s">
        <v>43</v>
      </c>
      <c r="F7" s="2">
        <f>1500*20</f>
        <v>30000</v>
      </c>
    </row>
    <row r="8" spans="1:6">
      <c r="A8" s="1">
        <v>4</v>
      </c>
      <c r="B8" s="26"/>
      <c r="C8" s="3" t="s">
        <v>27</v>
      </c>
      <c r="D8" s="4" t="s">
        <v>99</v>
      </c>
      <c r="E8" s="4" t="s">
        <v>100</v>
      </c>
      <c r="F8" s="2">
        <v>22000</v>
      </c>
    </row>
    <row r="10" spans="1:6">
      <c r="F10">
        <f>SUM(F6:F9)</f>
        <v>87000</v>
      </c>
    </row>
    <row r="25" spans="1:6">
      <c r="A25" s="6"/>
      <c r="B25" s="9"/>
      <c r="C25" s="11"/>
      <c r="D25" s="12"/>
      <c r="E25" s="12"/>
      <c r="F25" s="12"/>
    </row>
    <row r="26" spans="1:6">
      <c r="A26" s="6"/>
      <c r="B26" s="7"/>
      <c r="C26" s="11"/>
      <c r="D26" s="12"/>
      <c r="E26" s="12"/>
      <c r="F26" s="12"/>
    </row>
    <row r="27" spans="1:6">
      <c r="A27" s="6"/>
      <c r="B27" s="9"/>
      <c r="C27" s="11"/>
      <c r="D27" s="12"/>
      <c r="E27" s="12"/>
      <c r="F27" s="12"/>
    </row>
    <row r="28" spans="1:6">
      <c r="A28" s="6"/>
      <c r="B28" s="9"/>
      <c r="C28" s="11"/>
      <c r="D28" s="12"/>
      <c r="E28" s="12"/>
      <c r="F28" s="12"/>
    </row>
    <row r="29" spans="1:6">
      <c r="A29" s="6"/>
      <c r="B29" s="7"/>
      <c r="C29" s="11"/>
      <c r="D29" s="12"/>
      <c r="E29" s="12"/>
      <c r="F29" s="12"/>
    </row>
    <row r="30" spans="1:6">
      <c r="A30" s="6"/>
      <c r="B30" s="9"/>
      <c r="C30" s="11"/>
      <c r="D30" s="12"/>
      <c r="E30" s="12"/>
      <c r="F30" s="12"/>
    </row>
    <row r="31" spans="1:6">
      <c r="A31" s="6"/>
      <c r="B31" s="9"/>
      <c r="C31" s="11"/>
      <c r="D31" s="12"/>
      <c r="E31" s="12"/>
      <c r="F31" s="12"/>
    </row>
    <row r="32" spans="1:6">
      <c r="A32" s="6"/>
      <c r="B32" s="7"/>
      <c r="C32" s="11"/>
      <c r="D32" s="12"/>
      <c r="E32" s="12"/>
      <c r="F32" s="12"/>
    </row>
    <row r="33" spans="1:6">
      <c r="A33" s="6"/>
      <c r="B33" s="9"/>
      <c r="C33" s="11"/>
      <c r="D33" s="12"/>
      <c r="E33" s="12"/>
      <c r="F33" s="12"/>
    </row>
    <row r="34" spans="1:6">
      <c r="A34" s="6"/>
      <c r="B34" s="9"/>
      <c r="C34" s="11"/>
      <c r="D34" s="12"/>
      <c r="E34" s="12"/>
      <c r="F34" s="12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</sheetData>
  <mergeCells count="8">
    <mergeCell ref="B6:B8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14" sqref="F14"/>
    </sheetView>
  </sheetViews>
  <sheetFormatPr defaultRowHeight="16.5"/>
  <cols>
    <col min="3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4</v>
      </c>
      <c r="B6" s="25" t="s">
        <v>143</v>
      </c>
      <c r="C6" s="3" t="s">
        <v>101</v>
      </c>
      <c r="D6" s="4" t="s">
        <v>22</v>
      </c>
      <c r="E6" s="4" t="s">
        <v>112</v>
      </c>
      <c r="F6" s="2">
        <f>10*500</f>
        <v>5000</v>
      </c>
    </row>
    <row r="7" spans="1:6">
      <c r="A7" s="1">
        <v>5</v>
      </c>
      <c r="B7" s="26"/>
      <c r="C7" s="3" t="s">
        <v>102</v>
      </c>
      <c r="D7" s="4" t="s">
        <v>22</v>
      </c>
      <c r="E7" s="4" t="s">
        <v>112</v>
      </c>
      <c r="F7" s="2">
        <f>10*500</f>
        <v>5000</v>
      </c>
    </row>
    <row r="8" spans="1:6">
      <c r="A8" s="1">
        <v>6</v>
      </c>
      <c r="B8" s="26"/>
      <c r="C8" s="5" t="s">
        <v>103</v>
      </c>
      <c r="D8" s="4" t="s">
        <v>106</v>
      </c>
      <c r="E8" s="4" t="s">
        <v>113</v>
      </c>
      <c r="F8" s="2">
        <f>3*10*700</f>
        <v>21000</v>
      </c>
    </row>
    <row r="9" spans="1:6">
      <c r="A9" s="1">
        <v>7</v>
      </c>
      <c r="B9" s="26"/>
      <c r="C9" s="3" t="s">
        <v>104</v>
      </c>
      <c r="D9" s="14" t="s">
        <v>107</v>
      </c>
      <c r="E9" s="4" t="s">
        <v>113</v>
      </c>
      <c r="F9" s="2">
        <f>5*1000</f>
        <v>5000</v>
      </c>
    </row>
    <row r="10" spans="1:6">
      <c r="A10" s="1">
        <v>8</v>
      </c>
      <c r="B10" s="26"/>
      <c r="C10" s="3" t="s">
        <v>27</v>
      </c>
      <c r="D10" s="4" t="s">
        <v>108</v>
      </c>
      <c r="E10" s="4" t="s">
        <v>113</v>
      </c>
      <c r="F10" s="2">
        <f>5*5000</f>
        <v>25000</v>
      </c>
    </row>
    <row r="11" spans="1:6">
      <c r="A11" s="1">
        <v>9</v>
      </c>
      <c r="B11" s="26"/>
      <c r="C11" s="3" t="s">
        <v>105</v>
      </c>
      <c r="D11" s="4" t="s">
        <v>109</v>
      </c>
      <c r="E11" s="4" t="s">
        <v>114</v>
      </c>
      <c r="F11" s="2">
        <f>1500*10</f>
        <v>15000</v>
      </c>
    </row>
    <row r="12" spans="1:6">
      <c r="A12" s="1">
        <v>10</v>
      </c>
      <c r="B12" s="26"/>
      <c r="C12" s="3" t="s">
        <v>110</v>
      </c>
      <c r="D12" s="4">
        <v>10</v>
      </c>
      <c r="E12" s="4" t="s">
        <v>113</v>
      </c>
      <c r="F12" s="2">
        <f>10*500</f>
        <v>5000</v>
      </c>
    </row>
    <row r="13" spans="1:6">
      <c r="A13" s="1">
        <v>11</v>
      </c>
      <c r="B13" s="34"/>
      <c r="C13" s="3" t="s">
        <v>111</v>
      </c>
      <c r="D13" s="4">
        <v>10</v>
      </c>
      <c r="E13" s="4" t="s">
        <v>113</v>
      </c>
      <c r="F13" s="2">
        <f>10*1000</f>
        <v>10000</v>
      </c>
    </row>
    <row r="15" spans="1:6">
      <c r="F15">
        <f>SUM(F6:F14)</f>
        <v>91000</v>
      </c>
    </row>
    <row r="22" spans="1:6">
      <c r="A22" s="6"/>
      <c r="B22" s="9"/>
      <c r="C22" s="11"/>
      <c r="D22" s="12"/>
      <c r="E22" s="12"/>
      <c r="F22" s="12"/>
    </row>
    <row r="23" spans="1:6">
      <c r="A23" s="6"/>
      <c r="B23" s="9"/>
      <c r="C23" s="11"/>
      <c r="D23" s="12"/>
      <c r="E23" s="12"/>
      <c r="F23" s="12"/>
    </row>
    <row r="24" spans="1:6">
      <c r="A24" s="6"/>
      <c r="B24" s="7"/>
      <c r="C24" s="11"/>
      <c r="D24" s="12"/>
      <c r="E24" s="12"/>
      <c r="F24" s="12"/>
    </row>
    <row r="25" spans="1:6">
      <c r="A25" s="6"/>
      <c r="B25" s="9"/>
      <c r="C25" s="11"/>
      <c r="D25" s="12"/>
      <c r="E25" s="12"/>
      <c r="F25" s="12"/>
    </row>
    <row r="26" spans="1:6">
      <c r="A26" s="6"/>
      <c r="B26" s="9"/>
      <c r="C26" s="11"/>
      <c r="D26" s="12"/>
      <c r="E26" s="12"/>
      <c r="F26" s="12"/>
    </row>
    <row r="27" spans="1:6">
      <c r="A27" s="6"/>
      <c r="B27" s="7"/>
      <c r="C27" s="11"/>
      <c r="D27" s="12"/>
      <c r="E27" s="12"/>
      <c r="F27" s="12"/>
    </row>
    <row r="28" spans="1:6">
      <c r="A28" s="6"/>
      <c r="B28" s="9"/>
      <c r="C28" s="11"/>
      <c r="D28" s="12"/>
      <c r="E28" s="12"/>
      <c r="F28" s="12"/>
    </row>
    <row r="29" spans="1:6">
      <c r="A29" s="6"/>
      <c r="B29" s="9"/>
      <c r="C29" s="11"/>
      <c r="D29" s="12"/>
      <c r="E29" s="12"/>
      <c r="F29" s="12"/>
    </row>
    <row r="30" spans="1:6">
      <c r="A30" s="6"/>
      <c r="B30" s="7"/>
      <c r="C30" s="11"/>
      <c r="D30" s="12"/>
      <c r="E30" s="12"/>
      <c r="F30" s="12"/>
    </row>
    <row r="31" spans="1:6">
      <c r="A31" s="6"/>
      <c r="B31" s="9"/>
      <c r="C31" s="11"/>
      <c r="D31" s="12"/>
      <c r="E31" s="12"/>
      <c r="F31" s="12"/>
    </row>
    <row r="32" spans="1:6">
      <c r="A32" s="6"/>
      <c r="B32" s="9"/>
      <c r="C32" s="11"/>
      <c r="D32" s="12"/>
      <c r="E32" s="12"/>
      <c r="F32" s="12"/>
    </row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</sheetData>
  <mergeCells count="8">
    <mergeCell ref="B6:B13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F8" sqref="F8"/>
    </sheetView>
  </sheetViews>
  <sheetFormatPr defaultRowHeight="16.5"/>
  <cols>
    <col min="3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2</v>
      </c>
      <c r="B6" s="25" t="s">
        <v>144</v>
      </c>
      <c r="C6" s="3" t="s">
        <v>27</v>
      </c>
      <c r="D6" s="14" t="s">
        <v>49</v>
      </c>
      <c r="E6" s="4" t="s">
        <v>117</v>
      </c>
      <c r="F6" s="2">
        <f>2*5000</f>
        <v>10000</v>
      </c>
    </row>
    <row r="7" spans="1:6">
      <c r="A7" s="1">
        <v>3</v>
      </c>
      <c r="B7" s="26"/>
      <c r="C7" s="3" t="s">
        <v>40</v>
      </c>
      <c r="D7" s="14" t="s">
        <v>51</v>
      </c>
      <c r="E7" s="4" t="s">
        <v>118</v>
      </c>
      <c r="F7" s="2">
        <v>1800</v>
      </c>
    </row>
    <row r="8" spans="1:6">
      <c r="A8" s="1">
        <v>5</v>
      </c>
      <c r="B8" s="26"/>
      <c r="C8" s="3" t="s">
        <v>42</v>
      </c>
      <c r="D8" s="4" t="s">
        <v>119</v>
      </c>
      <c r="E8" s="4" t="s">
        <v>43</v>
      </c>
      <c r="F8" s="2">
        <f>5*2000</f>
        <v>10000</v>
      </c>
    </row>
    <row r="9" spans="1:6">
      <c r="A9" s="1">
        <v>6</v>
      </c>
      <c r="B9" s="26"/>
      <c r="C9" s="5" t="s">
        <v>115</v>
      </c>
      <c r="D9" s="4" t="s">
        <v>120</v>
      </c>
      <c r="E9" s="4" t="s">
        <v>118</v>
      </c>
      <c r="F9" s="2">
        <f>3*700</f>
        <v>2100</v>
      </c>
    </row>
    <row r="10" spans="1:6">
      <c r="A10" s="1">
        <v>7</v>
      </c>
      <c r="B10" s="26"/>
      <c r="C10" s="3" t="s">
        <v>116</v>
      </c>
      <c r="D10" s="14" t="s">
        <v>120</v>
      </c>
      <c r="E10" s="4" t="s">
        <v>118</v>
      </c>
      <c r="F10" s="2">
        <f>3*700</f>
        <v>2100</v>
      </c>
    </row>
    <row r="11" spans="1:6">
      <c r="A11" s="1">
        <v>8</v>
      </c>
      <c r="B11" s="34"/>
      <c r="C11" s="3" t="s">
        <v>30</v>
      </c>
      <c r="D11" s="4" t="s">
        <v>52</v>
      </c>
      <c r="E11" s="4" t="s">
        <v>43</v>
      </c>
      <c r="F11" s="2">
        <f>3*1500</f>
        <v>4500</v>
      </c>
    </row>
    <row r="13" spans="1:6">
      <c r="F13">
        <f>SUM(F6:F12)</f>
        <v>30500</v>
      </c>
    </row>
    <row r="23" spans="1:6">
      <c r="A23" s="6"/>
      <c r="B23" s="9"/>
      <c r="C23" s="11"/>
      <c r="D23" s="12"/>
      <c r="E23" s="12"/>
      <c r="F23" s="12"/>
    </row>
    <row r="24" spans="1:6">
      <c r="A24" s="6"/>
      <c r="B24" s="9"/>
      <c r="C24" s="11"/>
      <c r="D24" s="12"/>
      <c r="E24" s="12"/>
      <c r="F24" s="12"/>
    </row>
    <row r="25" spans="1:6">
      <c r="A25" s="6"/>
      <c r="B25" s="7"/>
      <c r="C25" s="11"/>
      <c r="D25" s="12"/>
      <c r="E25" s="12"/>
      <c r="F25" s="12"/>
    </row>
    <row r="26" spans="1:6">
      <c r="A26" s="6"/>
      <c r="B26" s="9"/>
      <c r="C26" s="11"/>
      <c r="D26" s="12"/>
      <c r="E26" s="12"/>
      <c r="F26" s="12"/>
    </row>
    <row r="27" spans="1:6">
      <c r="A27" s="6"/>
      <c r="B27" s="9"/>
      <c r="C27" s="11"/>
      <c r="D27" s="12"/>
      <c r="E27" s="12"/>
      <c r="F27" s="12"/>
    </row>
    <row r="28" spans="1:6">
      <c r="A28" s="6"/>
      <c r="B28" s="7"/>
      <c r="C28" s="11"/>
      <c r="D28" s="12"/>
      <c r="E28" s="12"/>
      <c r="F28" s="12"/>
    </row>
    <row r="29" spans="1:6">
      <c r="A29" s="6"/>
      <c r="B29" s="9"/>
      <c r="C29" s="11"/>
      <c r="D29" s="12"/>
      <c r="E29" s="12"/>
      <c r="F29" s="12"/>
    </row>
    <row r="30" spans="1:6">
      <c r="A30" s="6"/>
      <c r="B30" s="9"/>
      <c r="C30" s="11"/>
      <c r="D30" s="12"/>
      <c r="E30" s="12"/>
      <c r="F30" s="12"/>
    </row>
    <row r="31" spans="1:6">
      <c r="A31" s="6"/>
      <c r="B31" s="7"/>
      <c r="C31" s="11"/>
      <c r="D31" s="12"/>
      <c r="E31" s="12"/>
      <c r="F31" s="12"/>
    </row>
    <row r="32" spans="1:6">
      <c r="A32" s="6"/>
      <c r="B32" s="9"/>
      <c r="C32" s="11"/>
      <c r="D32" s="12"/>
      <c r="E32" s="12"/>
      <c r="F32" s="12"/>
    </row>
    <row r="33" spans="1:6">
      <c r="A33" s="6"/>
      <c r="B33" s="9"/>
      <c r="C33" s="11"/>
      <c r="D33" s="12"/>
      <c r="E33" s="12"/>
      <c r="F33" s="12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</sheetData>
  <mergeCells count="8">
    <mergeCell ref="B6:B11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10" sqref="F10"/>
    </sheetView>
  </sheetViews>
  <sheetFormatPr defaultRowHeight="16.5"/>
  <cols>
    <col min="3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2</v>
      </c>
      <c r="B6" s="25" t="s">
        <v>145</v>
      </c>
      <c r="C6" s="3" t="s">
        <v>121</v>
      </c>
      <c r="D6" s="14" t="s">
        <v>50</v>
      </c>
      <c r="E6" s="4" t="s">
        <v>126</v>
      </c>
      <c r="F6" s="2">
        <f>2*5000</f>
        <v>10000</v>
      </c>
    </row>
    <row r="7" spans="1:6">
      <c r="A7" s="1">
        <v>3</v>
      </c>
      <c r="B7" s="26"/>
      <c r="C7" s="3" t="s">
        <v>122</v>
      </c>
      <c r="D7" s="14">
        <v>10</v>
      </c>
      <c r="E7" s="4" t="s">
        <v>47</v>
      </c>
      <c r="F7" s="2">
        <f>10*400</f>
        <v>4000</v>
      </c>
    </row>
    <row r="8" spans="1:6">
      <c r="A8" s="1">
        <v>5</v>
      </c>
      <c r="B8" s="26"/>
      <c r="C8" s="5" t="s">
        <v>80</v>
      </c>
      <c r="D8" s="4" t="s">
        <v>124</v>
      </c>
      <c r="E8" s="4" t="s">
        <v>127</v>
      </c>
      <c r="F8" s="2">
        <f>5*3500+5*3000</f>
        <v>32500</v>
      </c>
    </row>
    <row r="9" spans="1:6">
      <c r="A9" s="1">
        <v>6</v>
      </c>
      <c r="B9" s="26"/>
      <c r="C9" s="3" t="s">
        <v>41</v>
      </c>
      <c r="D9" s="14" t="s">
        <v>125</v>
      </c>
      <c r="E9" s="4" t="s">
        <v>127</v>
      </c>
      <c r="F9" s="2">
        <f>5*2000</f>
        <v>10000</v>
      </c>
    </row>
    <row r="10" spans="1:6">
      <c r="A10" s="1">
        <v>8</v>
      </c>
      <c r="B10" s="26"/>
      <c r="C10" s="3" t="s">
        <v>40</v>
      </c>
      <c r="D10" s="4">
        <v>2</v>
      </c>
      <c r="E10" s="4" t="s">
        <v>46</v>
      </c>
      <c r="F10" s="2">
        <f>2*1800</f>
        <v>3600</v>
      </c>
    </row>
    <row r="11" spans="1:6">
      <c r="A11" s="1">
        <v>9</v>
      </c>
      <c r="B11" s="26"/>
      <c r="C11" s="5" t="s">
        <v>159</v>
      </c>
      <c r="D11" s="4">
        <v>5</v>
      </c>
      <c r="E11" s="4" t="s">
        <v>128</v>
      </c>
      <c r="F11" s="2">
        <f>5*1500+5*1600</f>
        <v>15500</v>
      </c>
    </row>
    <row r="12" spans="1:6" ht="27">
      <c r="A12" s="1">
        <v>10</v>
      </c>
      <c r="B12" s="34"/>
      <c r="C12" s="5" t="s">
        <v>123</v>
      </c>
      <c r="D12" s="14"/>
      <c r="E12" s="4" t="s">
        <v>128</v>
      </c>
      <c r="F12" s="2">
        <v>21500</v>
      </c>
    </row>
    <row r="15" spans="1:6">
      <c r="F15">
        <f>SUM(F6:F14)</f>
        <v>97100</v>
      </c>
    </row>
    <row r="22" spans="1:6">
      <c r="A22" s="6"/>
      <c r="B22" s="9"/>
      <c r="C22" s="11"/>
      <c r="D22" s="12"/>
      <c r="E22" s="12"/>
      <c r="F22" s="12"/>
    </row>
    <row r="23" spans="1:6">
      <c r="A23" s="6"/>
      <c r="B23" s="9"/>
      <c r="C23" s="11"/>
      <c r="D23" s="12"/>
      <c r="E23" s="12"/>
      <c r="F23" s="12"/>
    </row>
    <row r="24" spans="1:6">
      <c r="A24" s="6"/>
      <c r="B24" s="7"/>
      <c r="C24" s="11"/>
      <c r="D24" s="12"/>
      <c r="E24" s="12"/>
      <c r="F24" s="12"/>
    </row>
    <row r="25" spans="1:6">
      <c r="A25" s="6"/>
      <c r="B25" s="9"/>
      <c r="C25" s="11"/>
      <c r="D25" s="12"/>
      <c r="E25" s="12"/>
      <c r="F25" s="12"/>
    </row>
    <row r="26" spans="1:6">
      <c r="A26" s="6"/>
      <c r="B26" s="9"/>
      <c r="C26" s="11"/>
      <c r="D26" s="12"/>
      <c r="E26" s="12"/>
      <c r="F26" s="12"/>
    </row>
    <row r="27" spans="1:6">
      <c r="A27" s="6"/>
      <c r="B27" s="7"/>
      <c r="C27" s="11"/>
      <c r="D27" s="12"/>
      <c r="E27" s="12"/>
      <c r="F27" s="12"/>
    </row>
    <row r="28" spans="1:6">
      <c r="A28" s="6"/>
      <c r="B28" s="9"/>
      <c r="C28" s="11"/>
      <c r="D28" s="12"/>
      <c r="E28" s="12"/>
      <c r="F28" s="12"/>
    </row>
    <row r="29" spans="1:6">
      <c r="A29" s="6"/>
      <c r="B29" s="9"/>
      <c r="C29" s="11"/>
      <c r="D29" s="12"/>
      <c r="E29" s="12"/>
      <c r="F29" s="12"/>
    </row>
    <row r="30" spans="1:6">
      <c r="A30" s="6"/>
      <c r="B30" s="7"/>
      <c r="C30" s="11"/>
      <c r="D30" s="12"/>
      <c r="E30" s="12"/>
      <c r="F30" s="12"/>
    </row>
    <row r="31" spans="1:6">
      <c r="A31" s="6"/>
      <c r="B31" s="9"/>
      <c r="C31" s="11"/>
      <c r="D31" s="12"/>
      <c r="E31" s="12"/>
      <c r="F31" s="12"/>
    </row>
    <row r="32" spans="1:6">
      <c r="A32" s="6"/>
      <c r="B32" s="9"/>
      <c r="C32" s="11"/>
      <c r="D32" s="12"/>
      <c r="E32" s="12"/>
      <c r="F32" s="12"/>
    </row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</sheetData>
  <mergeCells count="8">
    <mergeCell ref="B6:B12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F6" sqref="F6"/>
    </sheetView>
  </sheetViews>
  <sheetFormatPr defaultRowHeight="16.5"/>
  <cols>
    <col min="2" max="2" width="14.125" customWidth="1"/>
    <col min="3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3</v>
      </c>
      <c r="B6" s="25" t="s">
        <v>146</v>
      </c>
      <c r="C6" s="3" t="s">
        <v>129</v>
      </c>
      <c r="D6" s="14">
        <v>1</v>
      </c>
      <c r="E6" s="4" t="s">
        <v>131</v>
      </c>
      <c r="F6" s="2">
        <v>5000</v>
      </c>
    </row>
    <row r="7" spans="1:6">
      <c r="A7" s="1">
        <v>4</v>
      </c>
      <c r="B7" s="26"/>
      <c r="C7" s="3" t="s">
        <v>18</v>
      </c>
      <c r="D7" s="4">
        <v>12</v>
      </c>
      <c r="E7" s="4" t="s">
        <v>131</v>
      </c>
      <c r="F7" s="2">
        <f>12*400</f>
        <v>4800</v>
      </c>
    </row>
    <row r="8" spans="1:6">
      <c r="A8" s="1">
        <v>5</v>
      </c>
      <c r="B8" s="26"/>
      <c r="C8" s="5" t="s">
        <v>31</v>
      </c>
      <c r="D8" s="4">
        <v>5</v>
      </c>
      <c r="E8" s="4" t="s">
        <v>131</v>
      </c>
      <c r="F8" s="2">
        <f>5*1200</f>
        <v>6000</v>
      </c>
    </row>
    <row r="9" spans="1:6">
      <c r="A9" s="1">
        <v>6</v>
      </c>
      <c r="B9" s="26"/>
      <c r="C9" s="3" t="s">
        <v>67</v>
      </c>
      <c r="D9" s="14">
        <v>1</v>
      </c>
      <c r="E9" s="4" t="s">
        <v>131</v>
      </c>
      <c r="F9" s="2">
        <v>1000</v>
      </c>
    </row>
    <row r="10" spans="1:6">
      <c r="A10" s="1">
        <v>7</v>
      </c>
      <c r="B10" s="34"/>
      <c r="C10" s="3" t="s">
        <v>130</v>
      </c>
      <c r="D10" s="14">
        <v>5</v>
      </c>
      <c r="E10" s="4" t="s">
        <v>131</v>
      </c>
      <c r="F10" s="2">
        <f>5*900</f>
        <v>4500</v>
      </c>
    </row>
    <row r="12" spans="1:6">
      <c r="F12">
        <f>SUM(F6:F11)</f>
        <v>21300</v>
      </c>
    </row>
    <row r="23" spans="1:6">
      <c r="A23" s="6"/>
      <c r="B23" s="9"/>
      <c r="C23" s="11"/>
      <c r="D23" s="12"/>
      <c r="E23" s="12"/>
      <c r="F23" s="12"/>
    </row>
    <row r="24" spans="1:6">
      <c r="A24" s="6"/>
      <c r="B24" s="9"/>
      <c r="C24" s="11"/>
      <c r="D24" s="12"/>
      <c r="E24" s="12"/>
      <c r="F24" s="12"/>
    </row>
    <row r="25" spans="1:6">
      <c r="A25" s="6"/>
      <c r="B25" s="7"/>
      <c r="C25" s="11"/>
      <c r="D25" s="12"/>
      <c r="E25" s="12"/>
      <c r="F25" s="12"/>
    </row>
    <row r="26" spans="1:6">
      <c r="A26" s="6"/>
      <c r="B26" s="9"/>
      <c r="C26" s="11"/>
      <c r="D26" s="12"/>
      <c r="E26" s="12"/>
      <c r="F26" s="12"/>
    </row>
    <row r="27" spans="1:6">
      <c r="A27" s="6"/>
      <c r="B27" s="9"/>
      <c r="C27" s="11"/>
      <c r="D27" s="12"/>
      <c r="E27" s="12"/>
      <c r="F27" s="12"/>
    </row>
    <row r="28" spans="1:6">
      <c r="A28" s="6"/>
      <c r="B28" s="7"/>
      <c r="C28" s="11"/>
      <c r="D28" s="12"/>
      <c r="E28" s="12"/>
      <c r="F28" s="12"/>
    </row>
    <row r="29" spans="1:6">
      <c r="A29" s="6"/>
      <c r="B29" s="9"/>
      <c r="C29" s="11"/>
      <c r="D29" s="12"/>
      <c r="E29" s="12"/>
      <c r="F29" s="12"/>
    </row>
    <row r="30" spans="1:6">
      <c r="A30" s="6"/>
      <c r="B30" s="9"/>
      <c r="C30" s="11"/>
      <c r="D30" s="12"/>
      <c r="E30" s="12"/>
      <c r="F30" s="12"/>
    </row>
    <row r="31" spans="1:6">
      <c r="A31" s="6"/>
      <c r="B31" s="7"/>
      <c r="C31" s="11"/>
      <c r="D31" s="12"/>
      <c r="E31" s="12"/>
      <c r="F31" s="12"/>
    </row>
    <row r="32" spans="1:6">
      <c r="A32" s="6"/>
      <c r="B32" s="9"/>
      <c r="C32" s="11"/>
      <c r="D32" s="12"/>
      <c r="E32" s="12"/>
      <c r="F32" s="12"/>
    </row>
    <row r="33" spans="1:6">
      <c r="A33" s="6"/>
      <c r="B33" s="9"/>
      <c r="C33" s="11"/>
      <c r="D33" s="12"/>
      <c r="E33" s="12"/>
      <c r="F33" s="12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</sheetData>
  <mergeCells count="8">
    <mergeCell ref="B6:B10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F11" sqref="F11"/>
    </sheetView>
  </sheetViews>
  <sheetFormatPr defaultRowHeight="16.5"/>
  <cols>
    <col min="3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2</v>
      </c>
      <c r="B6" s="25" t="s">
        <v>147</v>
      </c>
      <c r="C6" s="3" t="s">
        <v>148</v>
      </c>
      <c r="D6" s="4">
        <v>2</v>
      </c>
      <c r="E6" s="4" t="s">
        <v>7</v>
      </c>
      <c r="F6" s="17">
        <v>5000</v>
      </c>
    </row>
    <row r="7" spans="1:6">
      <c r="A7" s="1">
        <v>3</v>
      </c>
      <c r="B7" s="26"/>
      <c r="C7" s="3" t="s">
        <v>8</v>
      </c>
      <c r="D7" s="4">
        <v>10</v>
      </c>
      <c r="E7" s="4" t="s">
        <v>132</v>
      </c>
      <c r="F7" s="2">
        <v>400</v>
      </c>
    </row>
    <row r="8" spans="1:6">
      <c r="A8" s="1">
        <v>4</v>
      </c>
      <c r="B8" s="26"/>
      <c r="C8" s="3" t="s">
        <v>9</v>
      </c>
      <c r="D8" s="4">
        <v>5</v>
      </c>
      <c r="E8" s="4" t="s">
        <v>133</v>
      </c>
      <c r="F8" s="2">
        <v>1500</v>
      </c>
    </row>
    <row r="9" spans="1:6">
      <c r="A9" s="1">
        <v>5</v>
      </c>
      <c r="B9" s="26"/>
      <c r="C9" s="3" t="s">
        <v>10</v>
      </c>
      <c r="D9" s="4">
        <v>2</v>
      </c>
      <c r="E9" s="4" t="s">
        <v>134</v>
      </c>
      <c r="F9" s="2">
        <v>2700</v>
      </c>
    </row>
    <row r="10" spans="1:6">
      <c r="A10" s="6"/>
      <c r="B10" s="7"/>
      <c r="C10" s="8"/>
      <c r="D10" s="9"/>
      <c r="E10" s="9"/>
      <c r="F10" s="9"/>
    </row>
    <row r="11" spans="1:6">
      <c r="A11" s="6"/>
      <c r="B11" s="9"/>
      <c r="C11" s="8"/>
      <c r="D11" s="9"/>
      <c r="E11" s="9"/>
      <c r="F11" s="18">
        <f>SUM(F6:F10)</f>
        <v>9600</v>
      </c>
    </row>
    <row r="12" spans="1:6">
      <c r="A12" s="6"/>
      <c r="B12" s="9"/>
      <c r="C12" s="8"/>
      <c r="D12" s="9"/>
      <c r="E12" s="9"/>
      <c r="F12" s="9"/>
    </row>
    <row r="13" spans="1:6">
      <c r="A13" s="6"/>
      <c r="B13" s="7"/>
      <c r="C13" s="8"/>
      <c r="D13" s="9"/>
      <c r="E13" s="9"/>
      <c r="F13" s="9"/>
    </row>
    <row r="14" spans="1:6">
      <c r="A14" s="6"/>
      <c r="B14" s="9"/>
      <c r="C14" s="8"/>
      <c r="D14" s="9"/>
      <c r="E14" s="9"/>
      <c r="F14" s="9"/>
    </row>
    <row r="15" spans="1:6">
      <c r="A15" s="6"/>
      <c r="B15" s="9"/>
      <c r="C15" s="8"/>
      <c r="D15" s="9"/>
      <c r="E15" s="9"/>
      <c r="F15" s="9"/>
    </row>
    <row r="16" spans="1:6">
      <c r="A16" s="6"/>
      <c r="B16" s="7"/>
      <c r="C16" s="8"/>
      <c r="D16" s="9"/>
      <c r="E16" s="9"/>
      <c r="F16" s="9"/>
    </row>
    <row r="17" spans="1:6">
      <c r="A17" s="6"/>
      <c r="B17" s="9"/>
      <c r="C17" s="8"/>
      <c r="D17" s="9"/>
      <c r="E17" s="9"/>
      <c r="F17" s="9"/>
    </row>
    <row r="18" spans="1:6">
      <c r="A18" s="6"/>
      <c r="B18" s="9"/>
      <c r="C18" s="8"/>
      <c r="D18" s="9"/>
      <c r="E18" s="9"/>
      <c r="F18" s="9"/>
    </row>
    <row r="19" spans="1:6">
      <c r="A19" s="6"/>
      <c r="B19" s="7"/>
      <c r="C19" s="8"/>
      <c r="D19" s="9"/>
      <c r="E19" s="9"/>
      <c r="F19" s="9"/>
    </row>
    <row r="20" spans="1:6">
      <c r="A20" s="6"/>
      <c r="B20" s="9"/>
      <c r="C20" s="8"/>
      <c r="D20" s="9"/>
      <c r="E20" s="9"/>
      <c r="F20" s="9"/>
    </row>
    <row r="21" spans="1:6">
      <c r="A21" s="6"/>
      <c r="B21" s="9"/>
      <c r="C21" s="8"/>
      <c r="D21" s="9"/>
      <c r="E21" s="9"/>
      <c r="F21" s="9"/>
    </row>
    <row r="22" spans="1:6">
      <c r="A22" s="6"/>
      <c r="B22" s="7"/>
      <c r="C22" s="8"/>
      <c r="D22" s="9"/>
      <c r="E22" s="9"/>
      <c r="F22" s="9"/>
    </row>
    <row r="23" spans="1:6">
      <c r="A23" s="6"/>
      <c r="B23" s="9"/>
      <c r="C23" s="8"/>
      <c r="D23" s="9"/>
      <c r="E23" s="9"/>
      <c r="F23" s="9"/>
    </row>
    <row r="24" spans="1:6">
      <c r="A24" s="6"/>
      <c r="B24" s="9"/>
      <c r="C24" s="8"/>
      <c r="D24" s="9"/>
      <c r="E24" s="9"/>
      <c r="F24" s="9"/>
    </row>
    <row r="25" spans="1:6">
      <c r="A25" s="6"/>
      <c r="B25" s="7"/>
      <c r="C25" s="8"/>
      <c r="D25" s="9"/>
      <c r="E25" s="9"/>
      <c r="F25" s="9"/>
    </row>
    <row r="26" spans="1:6">
      <c r="A26" s="6"/>
      <c r="B26" s="9"/>
      <c r="C26" s="8"/>
      <c r="D26" s="9"/>
      <c r="E26" s="9"/>
      <c r="F26" s="9"/>
    </row>
    <row r="27" spans="1:6">
      <c r="A27" s="6"/>
      <c r="B27" s="9"/>
      <c r="C27" s="8"/>
      <c r="D27" s="9"/>
      <c r="E27" s="9"/>
      <c r="F27" s="9"/>
    </row>
    <row r="28" spans="1:6">
      <c r="A28" s="6"/>
      <c r="B28" s="7"/>
      <c r="C28" s="8"/>
      <c r="D28" s="9"/>
      <c r="E28" s="9"/>
      <c r="F28" s="9"/>
    </row>
    <row r="29" spans="1:6">
      <c r="A29" s="6"/>
      <c r="B29" s="9"/>
      <c r="C29" s="8"/>
      <c r="D29" s="9"/>
      <c r="E29" s="9"/>
      <c r="F29" s="9"/>
    </row>
    <row r="30" spans="1:6">
      <c r="A30" s="6"/>
      <c r="B30" s="9"/>
      <c r="C30" s="8"/>
      <c r="D30" s="9"/>
      <c r="E30" s="9"/>
      <c r="F30" s="9"/>
    </row>
    <row r="31" spans="1:6">
      <c r="A31" s="6"/>
      <c r="B31" s="7"/>
      <c r="C31" s="8"/>
      <c r="D31" s="9"/>
      <c r="E31" s="9"/>
      <c r="F31" s="9"/>
    </row>
    <row r="32" spans="1:6">
      <c r="A32" s="6"/>
      <c r="B32" s="9"/>
      <c r="C32" s="8"/>
      <c r="D32" s="9"/>
      <c r="E32" s="9"/>
      <c r="F32" s="9"/>
    </row>
    <row r="33" spans="1:6">
      <c r="A33" s="6"/>
      <c r="B33" s="9"/>
      <c r="C33" s="8"/>
      <c r="D33" s="9"/>
      <c r="E33" s="9"/>
      <c r="F33" s="9"/>
    </row>
    <row r="34" spans="1:6">
      <c r="A34" s="10"/>
      <c r="B34" s="10"/>
      <c r="C34" s="10"/>
      <c r="D34" s="10"/>
      <c r="E34" s="10"/>
      <c r="F34" s="10"/>
    </row>
  </sheetData>
  <mergeCells count="8">
    <mergeCell ref="B6:B9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F9" sqref="F9"/>
    </sheetView>
  </sheetViews>
  <sheetFormatPr defaultRowHeight="16.5"/>
  <cols>
    <col min="2" max="2" width="11.875" customWidth="1"/>
    <col min="3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9</v>
      </c>
      <c r="B6" s="16"/>
      <c r="C6" s="3" t="s">
        <v>149</v>
      </c>
      <c r="D6" s="4">
        <v>3</v>
      </c>
      <c r="E6" s="4" t="s">
        <v>11</v>
      </c>
      <c r="F6" s="17">
        <f>5000*3</f>
        <v>15000</v>
      </c>
    </row>
    <row r="8" spans="1:6">
      <c r="A8" s="6"/>
      <c r="B8" s="9"/>
      <c r="C8" s="11"/>
      <c r="D8" s="12"/>
      <c r="E8" s="12"/>
      <c r="F8" s="12"/>
    </row>
    <row r="9" spans="1:6">
      <c r="A9" s="6"/>
      <c r="B9" s="9"/>
      <c r="C9" s="11"/>
      <c r="D9" s="12"/>
      <c r="E9" s="12"/>
      <c r="F9" s="12"/>
    </row>
    <row r="10" spans="1:6">
      <c r="A10" s="6"/>
      <c r="B10" s="7"/>
      <c r="C10" s="11"/>
      <c r="D10" s="12"/>
      <c r="E10" s="12"/>
      <c r="F10" s="12"/>
    </row>
    <row r="11" spans="1:6">
      <c r="A11" s="6"/>
      <c r="B11" s="9"/>
      <c r="C11" s="11"/>
      <c r="D11" s="12"/>
      <c r="E11" s="12"/>
      <c r="F11" s="12"/>
    </row>
    <row r="12" spans="1:6">
      <c r="A12" s="6"/>
      <c r="B12" s="9"/>
      <c r="C12" s="11"/>
      <c r="D12" s="12"/>
      <c r="E12" s="12"/>
      <c r="F12" s="12"/>
    </row>
    <row r="13" spans="1:6">
      <c r="A13" s="6"/>
      <c r="B13" s="7"/>
      <c r="C13" s="11"/>
      <c r="D13" s="12"/>
      <c r="E13" s="12"/>
      <c r="F13" s="12"/>
    </row>
    <row r="14" spans="1:6">
      <c r="A14" s="6"/>
      <c r="B14" s="9"/>
      <c r="C14" s="11"/>
      <c r="D14" s="12"/>
      <c r="E14" s="12"/>
      <c r="F14" s="12"/>
    </row>
    <row r="15" spans="1:6">
      <c r="A15" s="6"/>
      <c r="B15" s="9"/>
      <c r="C15" s="11"/>
      <c r="D15" s="12"/>
      <c r="E15" s="12"/>
      <c r="F15" s="12"/>
    </row>
    <row r="16" spans="1:6">
      <c r="A16" s="6"/>
      <c r="B16" s="7"/>
      <c r="C16" s="11"/>
      <c r="D16" s="12"/>
      <c r="E16" s="12"/>
      <c r="F16" s="12"/>
    </row>
    <row r="17" spans="1:6">
      <c r="A17" s="6"/>
      <c r="B17" s="9"/>
      <c r="C17" s="11"/>
      <c r="D17" s="12"/>
      <c r="E17" s="12"/>
      <c r="F17" s="12"/>
    </row>
    <row r="18" spans="1:6">
      <c r="A18" s="6"/>
      <c r="B18" s="9"/>
      <c r="C18" s="11"/>
      <c r="D18" s="12"/>
      <c r="E18" s="12"/>
      <c r="F18" s="12"/>
    </row>
    <row r="19" spans="1:6">
      <c r="A19" s="6"/>
      <c r="B19" s="7"/>
      <c r="C19" s="11"/>
      <c r="D19" s="12"/>
      <c r="E19" s="12"/>
      <c r="F19" s="12"/>
    </row>
    <row r="20" spans="1:6">
      <c r="A20" s="6"/>
      <c r="B20" s="9"/>
      <c r="C20" s="11"/>
      <c r="D20" s="12"/>
      <c r="E20" s="12"/>
      <c r="F20" s="12"/>
    </row>
    <row r="21" spans="1:6">
      <c r="A21" s="6"/>
      <c r="B21" s="9"/>
      <c r="C21" s="11"/>
      <c r="D21" s="12"/>
      <c r="E21" s="12"/>
      <c r="F21" s="12"/>
    </row>
    <row r="22" spans="1:6">
      <c r="A22" s="6"/>
      <c r="B22" s="7"/>
      <c r="C22" s="11"/>
      <c r="D22" s="12"/>
      <c r="E22" s="12"/>
      <c r="F22" s="12"/>
    </row>
    <row r="23" spans="1:6">
      <c r="A23" s="6"/>
      <c r="B23" s="9"/>
      <c r="C23" s="11"/>
      <c r="D23" s="12"/>
      <c r="E23" s="12"/>
      <c r="F23" s="12"/>
    </row>
    <row r="24" spans="1:6">
      <c r="A24" s="6"/>
      <c r="B24" s="9"/>
      <c r="C24" s="11"/>
      <c r="D24" s="12"/>
      <c r="E24" s="12"/>
      <c r="F24" s="12"/>
    </row>
    <row r="25" spans="1:6">
      <c r="A25" s="6"/>
      <c r="B25" s="7"/>
      <c r="C25" s="11"/>
      <c r="D25" s="12"/>
      <c r="E25" s="12"/>
      <c r="F25" s="12"/>
    </row>
    <row r="26" spans="1:6">
      <c r="A26" s="6"/>
      <c r="B26" s="9"/>
      <c r="C26" s="11"/>
      <c r="D26" s="12"/>
      <c r="E26" s="12"/>
      <c r="F26" s="12"/>
    </row>
    <row r="27" spans="1:6">
      <c r="A27" s="6"/>
      <c r="B27" s="9"/>
      <c r="C27" s="11"/>
      <c r="D27" s="12"/>
      <c r="E27" s="12"/>
      <c r="F27" s="12"/>
    </row>
    <row r="28" spans="1:6">
      <c r="A28" s="10"/>
      <c r="B28" s="10"/>
      <c r="C28" s="10"/>
      <c r="D28" s="10"/>
      <c r="E28" s="10"/>
      <c r="F28" s="10"/>
    </row>
  </sheetData>
  <mergeCells count="7"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F12" sqref="F12"/>
    </sheetView>
  </sheetViews>
  <sheetFormatPr defaultRowHeight="16.5"/>
  <cols>
    <col min="3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2</v>
      </c>
      <c r="B6" s="26" t="s">
        <v>139</v>
      </c>
      <c r="C6" s="3" t="s">
        <v>150</v>
      </c>
      <c r="D6" s="4" t="s">
        <v>13</v>
      </c>
      <c r="E6" s="4" t="s">
        <v>15</v>
      </c>
      <c r="F6" s="17">
        <f>3*5000</f>
        <v>15000</v>
      </c>
    </row>
    <row r="7" spans="1:6">
      <c r="A7" s="1">
        <v>3</v>
      </c>
      <c r="B7" s="26"/>
      <c r="C7" s="3" t="s">
        <v>151</v>
      </c>
      <c r="D7" s="4" t="s">
        <v>14</v>
      </c>
      <c r="E7" s="4" t="s">
        <v>16</v>
      </c>
      <c r="F7" s="17">
        <v>4000</v>
      </c>
    </row>
    <row r="8" spans="1:6">
      <c r="A8" s="1">
        <v>4</v>
      </c>
      <c r="B8" s="26"/>
      <c r="C8" s="3" t="s">
        <v>152</v>
      </c>
      <c r="D8" s="4" t="s">
        <v>14</v>
      </c>
      <c r="E8" s="4" t="s">
        <v>16</v>
      </c>
      <c r="F8" s="17">
        <v>2000</v>
      </c>
    </row>
    <row r="9" spans="1:6">
      <c r="A9" s="1">
        <v>5</v>
      </c>
      <c r="B9" s="26"/>
      <c r="C9" s="3" t="s">
        <v>153</v>
      </c>
      <c r="D9" s="4" t="s">
        <v>13</v>
      </c>
      <c r="E9" s="4" t="s">
        <v>17</v>
      </c>
      <c r="F9" s="17">
        <f>3*3500</f>
        <v>10500</v>
      </c>
    </row>
    <row r="10" spans="1:6">
      <c r="A10" s="1">
        <v>6</v>
      </c>
      <c r="B10" s="26"/>
      <c r="C10" s="5" t="s">
        <v>154</v>
      </c>
      <c r="D10" s="4" t="s">
        <v>13</v>
      </c>
      <c r="E10" s="4" t="s">
        <v>17</v>
      </c>
      <c r="F10" s="17">
        <f>3*1500</f>
        <v>4500</v>
      </c>
    </row>
    <row r="11" spans="1:6">
      <c r="A11" s="1">
        <v>8</v>
      </c>
      <c r="B11" s="34"/>
      <c r="C11" s="3" t="s">
        <v>155</v>
      </c>
      <c r="D11" s="4" t="s">
        <v>12</v>
      </c>
      <c r="E11" s="4" t="s">
        <v>16</v>
      </c>
      <c r="F11" s="17">
        <f>5*3000</f>
        <v>15000</v>
      </c>
    </row>
    <row r="12" spans="1:6">
      <c r="A12" s="6"/>
      <c r="B12" s="13"/>
      <c r="C12" s="11"/>
      <c r="D12" s="12"/>
      <c r="E12" s="12"/>
      <c r="F12" s="9"/>
    </row>
    <row r="13" spans="1:6">
      <c r="A13" s="6"/>
      <c r="B13" s="13"/>
      <c r="C13" s="11"/>
      <c r="D13" s="12"/>
      <c r="E13" s="12"/>
      <c r="F13" s="18">
        <f>SUM(F6:F12)</f>
        <v>51000</v>
      </c>
    </row>
    <row r="14" spans="1:6">
      <c r="A14" s="6"/>
      <c r="B14" s="9"/>
      <c r="C14" s="11"/>
      <c r="D14" s="12"/>
      <c r="E14" s="12"/>
      <c r="F14" s="12"/>
    </row>
    <row r="15" spans="1:6">
      <c r="A15" s="6"/>
      <c r="B15" s="9"/>
      <c r="C15" s="11"/>
      <c r="D15" s="12"/>
      <c r="E15" s="12"/>
      <c r="F15" s="12"/>
    </row>
    <row r="16" spans="1:6">
      <c r="A16" s="6"/>
      <c r="B16" s="7"/>
      <c r="C16" s="11"/>
      <c r="D16" s="12"/>
      <c r="E16" s="12"/>
      <c r="F16" s="12"/>
    </row>
    <row r="17" spans="1:6">
      <c r="A17" s="6"/>
      <c r="B17" s="9"/>
      <c r="C17" s="11"/>
      <c r="D17" s="12"/>
      <c r="E17" s="12"/>
      <c r="F17" s="12"/>
    </row>
    <row r="18" spans="1:6">
      <c r="A18" s="6"/>
      <c r="B18" s="9"/>
      <c r="C18" s="11"/>
      <c r="D18" s="12"/>
      <c r="E18" s="12"/>
      <c r="F18" s="12"/>
    </row>
    <row r="19" spans="1:6">
      <c r="A19" s="6"/>
      <c r="B19" s="7"/>
      <c r="C19" s="11"/>
      <c r="D19" s="12"/>
      <c r="E19" s="12"/>
      <c r="F19" s="12"/>
    </row>
    <row r="20" spans="1:6">
      <c r="A20" s="6"/>
      <c r="B20" s="9"/>
      <c r="C20" s="11"/>
      <c r="D20" s="12"/>
      <c r="E20" s="12"/>
      <c r="F20" s="12"/>
    </row>
    <row r="21" spans="1:6">
      <c r="A21" s="6"/>
      <c r="B21" s="9"/>
      <c r="C21" s="11"/>
      <c r="D21" s="12"/>
      <c r="E21" s="12"/>
      <c r="F21" s="12"/>
    </row>
    <row r="22" spans="1:6">
      <c r="A22" s="6"/>
      <c r="B22" s="7"/>
      <c r="C22" s="11"/>
      <c r="D22" s="12"/>
      <c r="E22" s="12"/>
      <c r="F22" s="12"/>
    </row>
    <row r="23" spans="1:6">
      <c r="A23" s="6"/>
      <c r="B23" s="9"/>
      <c r="C23" s="11"/>
      <c r="D23" s="12"/>
      <c r="E23" s="12"/>
      <c r="F23" s="12"/>
    </row>
    <row r="24" spans="1:6">
      <c r="A24" s="6"/>
      <c r="B24" s="9"/>
      <c r="C24" s="11"/>
      <c r="D24" s="12"/>
      <c r="E24" s="12"/>
      <c r="F24" s="12"/>
    </row>
    <row r="25" spans="1:6">
      <c r="A25" s="6"/>
      <c r="B25" s="7"/>
      <c r="C25" s="11"/>
      <c r="D25" s="12"/>
      <c r="E25" s="12"/>
      <c r="F25" s="12"/>
    </row>
    <row r="26" spans="1:6">
      <c r="A26" s="6"/>
      <c r="B26" s="9"/>
      <c r="C26" s="11"/>
      <c r="D26" s="12"/>
      <c r="E26" s="12"/>
      <c r="F26" s="12"/>
    </row>
    <row r="27" spans="1:6">
      <c r="A27" s="6"/>
      <c r="B27" s="9"/>
      <c r="C27" s="11"/>
      <c r="D27" s="12"/>
      <c r="E27" s="12"/>
      <c r="F27" s="12"/>
    </row>
    <row r="28" spans="1:6">
      <c r="A28" s="6"/>
      <c r="B28" s="7"/>
      <c r="C28" s="11"/>
      <c r="D28" s="12"/>
      <c r="E28" s="12"/>
      <c r="F28" s="12"/>
    </row>
    <row r="29" spans="1:6">
      <c r="A29" s="6"/>
      <c r="B29" s="9"/>
      <c r="C29" s="11"/>
      <c r="D29" s="12"/>
      <c r="E29" s="12"/>
      <c r="F29" s="12"/>
    </row>
    <row r="30" spans="1:6">
      <c r="A30" s="6"/>
      <c r="B30" s="9"/>
      <c r="C30" s="11"/>
      <c r="D30" s="12"/>
      <c r="E30" s="12"/>
      <c r="F30" s="12"/>
    </row>
    <row r="31" spans="1:6">
      <c r="A31" s="6"/>
      <c r="B31" s="7"/>
      <c r="C31" s="11"/>
      <c r="D31" s="12"/>
      <c r="E31" s="12"/>
      <c r="F31" s="12"/>
    </row>
    <row r="32" spans="1:6">
      <c r="A32" s="6"/>
      <c r="B32" s="9"/>
      <c r="C32" s="11"/>
      <c r="D32" s="12"/>
      <c r="E32" s="12"/>
      <c r="F32" s="12"/>
    </row>
    <row r="33" spans="1:6">
      <c r="A33" s="6"/>
      <c r="B33" s="9"/>
      <c r="C33" s="11"/>
      <c r="D33" s="12"/>
      <c r="E33" s="12"/>
      <c r="F33" s="12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</sheetData>
  <mergeCells count="8">
    <mergeCell ref="B6:B11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F10" sqref="F10"/>
    </sheetView>
  </sheetViews>
  <sheetFormatPr defaultRowHeight="16.5"/>
  <cols>
    <col min="3" max="4" width="18.25" customWidth="1"/>
    <col min="5" max="5" width="32" customWidth="1"/>
    <col min="6" max="6" width="14.5" customWidth="1"/>
  </cols>
  <sheetData>
    <row r="1" spans="1:7" ht="20.25">
      <c r="A1" s="27" t="s">
        <v>6</v>
      </c>
      <c r="B1" s="27"/>
      <c r="C1" s="27"/>
      <c r="D1" s="27"/>
      <c r="E1" s="27"/>
      <c r="F1" s="27"/>
    </row>
    <row r="3" spans="1:7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7">
      <c r="A4" s="29"/>
      <c r="B4" s="29"/>
      <c r="C4" s="32"/>
      <c r="D4" s="32"/>
      <c r="E4" s="32"/>
      <c r="F4" s="32"/>
    </row>
    <row r="5" spans="1:7">
      <c r="A5" s="30"/>
      <c r="B5" s="30"/>
      <c r="C5" s="33"/>
      <c r="D5" s="33"/>
      <c r="E5" s="33"/>
      <c r="F5" s="33"/>
    </row>
    <row r="6" spans="1:7">
      <c r="A6" s="1">
        <v>6</v>
      </c>
      <c r="B6" s="25" t="s">
        <v>140</v>
      </c>
      <c r="C6" s="5" t="s">
        <v>18</v>
      </c>
      <c r="D6" s="4" t="s">
        <v>20</v>
      </c>
      <c r="E6" s="4" t="s">
        <v>23</v>
      </c>
      <c r="F6" s="17">
        <v>4000</v>
      </c>
    </row>
    <row r="7" spans="1:7" ht="27">
      <c r="A7" s="1">
        <v>7</v>
      </c>
      <c r="B7" s="26"/>
      <c r="C7" s="3" t="s">
        <v>19</v>
      </c>
      <c r="D7" s="14" t="s">
        <v>21</v>
      </c>
      <c r="E7" s="4" t="s">
        <v>24</v>
      </c>
      <c r="F7" s="2">
        <v>21000</v>
      </c>
      <c r="G7">
        <f>700*30</f>
        <v>21000</v>
      </c>
    </row>
    <row r="8" spans="1:7">
      <c r="A8" s="1">
        <v>8</v>
      </c>
      <c r="B8" s="34"/>
      <c r="C8" s="3" t="s">
        <v>25</v>
      </c>
      <c r="D8" s="4" t="s">
        <v>22</v>
      </c>
      <c r="E8" s="4" t="s">
        <v>24</v>
      </c>
      <c r="F8" s="17">
        <f>10*1000</f>
        <v>10000</v>
      </c>
    </row>
    <row r="9" spans="1:7">
      <c r="A9" s="6"/>
      <c r="B9" s="13"/>
      <c r="C9" s="11"/>
      <c r="D9" s="12"/>
      <c r="E9" s="12"/>
      <c r="F9" s="9"/>
    </row>
    <row r="10" spans="1:7">
      <c r="A10" s="6"/>
      <c r="B10" s="13"/>
      <c r="C10" s="11"/>
      <c r="D10" s="12"/>
      <c r="E10" s="12"/>
      <c r="F10" s="18">
        <f>SUM(F6:F9)</f>
        <v>35000</v>
      </c>
    </row>
    <row r="11" spans="1:7">
      <c r="A11" s="6"/>
      <c r="B11" s="9"/>
      <c r="C11" s="11"/>
      <c r="D11" s="12"/>
      <c r="E11" s="12"/>
      <c r="F11" s="12"/>
    </row>
    <row r="12" spans="1:7">
      <c r="A12" s="6"/>
      <c r="B12" s="9"/>
      <c r="C12" s="11"/>
      <c r="D12" s="12"/>
      <c r="E12" s="12"/>
      <c r="F12" s="12"/>
    </row>
    <row r="13" spans="1:7">
      <c r="A13" s="6"/>
      <c r="B13" s="7"/>
      <c r="C13" s="11"/>
      <c r="D13" s="12"/>
      <c r="E13" s="12"/>
      <c r="F13" s="12"/>
    </row>
    <row r="14" spans="1:7">
      <c r="A14" s="6"/>
      <c r="B14" s="9"/>
      <c r="C14" s="11"/>
      <c r="D14" s="12"/>
      <c r="E14" s="12"/>
      <c r="F14" s="12"/>
    </row>
    <row r="15" spans="1:7">
      <c r="A15" s="6"/>
      <c r="B15" s="9"/>
      <c r="C15" s="11"/>
      <c r="D15" s="12"/>
      <c r="E15" s="12"/>
      <c r="F15" s="12"/>
    </row>
    <row r="16" spans="1:7">
      <c r="A16" s="6"/>
      <c r="B16" s="7"/>
      <c r="C16" s="11"/>
      <c r="D16" s="12"/>
      <c r="E16" s="12"/>
      <c r="F16" s="12"/>
    </row>
    <row r="17" spans="1:6">
      <c r="A17" s="6"/>
      <c r="B17" s="9"/>
      <c r="C17" s="11"/>
      <c r="D17" s="12"/>
      <c r="E17" s="12"/>
      <c r="F17" s="12"/>
    </row>
    <row r="18" spans="1:6">
      <c r="A18" s="6"/>
      <c r="B18" s="9"/>
      <c r="C18" s="11"/>
      <c r="D18" s="12"/>
      <c r="E18" s="12"/>
      <c r="F18" s="12"/>
    </row>
    <row r="19" spans="1:6">
      <c r="A19" s="6"/>
      <c r="B19" s="7"/>
      <c r="C19" s="11"/>
      <c r="D19" s="12"/>
      <c r="E19" s="12"/>
      <c r="F19" s="12"/>
    </row>
    <row r="20" spans="1:6">
      <c r="A20" s="6"/>
      <c r="B20" s="9"/>
      <c r="C20" s="11"/>
      <c r="D20" s="12"/>
      <c r="E20" s="12"/>
      <c r="F20" s="12"/>
    </row>
    <row r="21" spans="1:6">
      <c r="A21" s="6"/>
      <c r="B21" s="9"/>
      <c r="C21" s="11"/>
      <c r="D21" s="12"/>
      <c r="E21" s="12"/>
      <c r="F21" s="12"/>
    </row>
    <row r="22" spans="1:6">
      <c r="A22" s="6"/>
      <c r="B22" s="7"/>
      <c r="C22" s="11"/>
      <c r="D22" s="12"/>
      <c r="E22" s="12"/>
      <c r="F22" s="12"/>
    </row>
    <row r="23" spans="1:6">
      <c r="A23" s="6"/>
      <c r="B23" s="9"/>
      <c r="C23" s="11"/>
      <c r="D23" s="12"/>
      <c r="E23" s="12"/>
      <c r="F23" s="12"/>
    </row>
    <row r="24" spans="1:6">
      <c r="A24" s="6"/>
      <c r="B24" s="9"/>
      <c r="C24" s="11"/>
      <c r="D24" s="12"/>
      <c r="E24" s="12"/>
      <c r="F24" s="12"/>
    </row>
    <row r="25" spans="1:6">
      <c r="A25" s="6"/>
      <c r="B25" s="7"/>
      <c r="C25" s="11"/>
      <c r="D25" s="12"/>
      <c r="E25" s="12"/>
      <c r="F25" s="12"/>
    </row>
    <row r="26" spans="1:6">
      <c r="A26" s="6"/>
      <c r="B26" s="9"/>
      <c r="C26" s="11"/>
      <c r="D26" s="12"/>
      <c r="E26" s="12"/>
      <c r="F26" s="12"/>
    </row>
    <row r="27" spans="1:6">
      <c r="A27" s="6"/>
      <c r="B27" s="9"/>
      <c r="C27" s="11"/>
      <c r="D27" s="12"/>
      <c r="E27" s="12"/>
      <c r="F27" s="12"/>
    </row>
    <row r="28" spans="1:6">
      <c r="A28" s="6"/>
      <c r="B28" s="7"/>
      <c r="C28" s="11"/>
      <c r="D28" s="12"/>
      <c r="E28" s="12"/>
      <c r="F28" s="12"/>
    </row>
    <row r="29" spans="1:6">
      <c r="A29" s="6"/>
      <c r="B29" s="9"/>
      <c r="C29" s="11"/>
      <c r="D29" s="12"/>
      <c r="E29" s="12"/>
      <c r="F29" s="12"/>
    </row>
    <row r="30" spans="1:6">
      <c r="A30" s="6"/>
      <c r="B30" s="9"/>
      <c r="C30" s="11"/>
      <c r="D30" s="12"/>
      <c r="E30" s="12"/>
      <c r="F30" s="12"/>
    </row>
    <row r="31" spans="1:6">
      <c r="A31" s="10"/>
      <c r="B31" s="10"/>
      <c r="C31" s="10"/>
      <c r="D31" s="10"/>
      <c r="E31" s="10"/>
      <c r="F31" s="10"/>
    </row>
    <row r="32" spans="1:6">
      <c r="A32" s="10"/>
      <c r="B32" s="10"/>
      <c r="C32" s="10"/>
      <c r="D32" s="10"/>
      <c r="E32" s="10"/>
      <c r="F32" s="10"/>
    </row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</sheetData>
  <mergeCells count="8">
    <mergeCell ref="B6:B8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F23" sqref="F23"/>
    </sheetView>
  </sheetViews>
  <sheetFormatPr defaultRowHeight="16.5"/>
  <cols>
    <col min="3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 ht="27">
      <c r="A6" s="1">
        <v>1</v>
      </c>
      <c r="B6" s="25" t="s">
        <v>26</v>
      </c>
      <c r="C6" s="5" t="s">
        <v>156</v>
      </c>
      <c r="D6" s="4" t="s">
        <v>49</v>
      </c>
      <c r="E6" s="4" t="s">
        <v>43</v>
      </c>
      <c r="F6" s="17">
        <v>20000</v>
      </c>
    </row>
    <row r="7" spans="1:6">
      <c r="A7" s="1">
        <v>2</v>
      </c>
      <c r="B7" s="26"/>
      <c r="C7" s="3" t="s">
        <v>27</v>
      </c>
      <c r="D7" s="14" t="s">
        <v>50</v>
      </c>
      <c r="E7" s="4" t="s">
        <v>44</v>
      </c>
      <c r="F7" s="17">
        <f>2*5000</f>
        <v>10000</v>
      </c>
    </row>
    <row r="8" spans="1:6">
      <c r="A8" s="1">
        <v>3</v>
      </c>
      <c r="B8" s="26"/>
      <c r="C8" s="3" t="s">
        <v>28</v>
      </c>
      <c r="D8" s="14" t="s">
        <v>51</v>
      </c>
      <c r="E8" s="4" t="s">
        <v>45</v>
      </c>
      <c r="F8" s="17">
        <v>2000</v>
      </c>
    </row>
    <row r="9" spans="1:6">
      <c r="A9" s="1">
        <v>4</v>
      </c>
      <c r="B9" s="26"/>
      <c r="C9" s="3" t="s">
        <v>29</v>
      </c>
      <c r="D9" s="4" t="s">
        <v>49</v>
      </c>
      <c r="E9" s="4" t="s">
        <v>43</v>
      </c>
      <c r="F9" s="17">
        <f>2*2500</f>
        <v>5000</v>
      </c>
    </row>
    <row r="10" spans="1:6">
      <c r="A10" s="1">
        <v>5</v>
      </c>
      <c r="B10" s="26"/>
      <c r="C10" s="3" t="s">
        <v>30</v>
      </c>
      <c r="D10" s="4" t="s">
        <v>49</v>
      </c>
      <c r="E10" s="4" t="s">
        <v>43</v>
      </c>
      <c r="F10" s="17">
        <f>2*1500</f>
        <v>3000</v>
      </c>
    </row>
    <row r="11" spans="1:6">
      <c r="A11" s="1">
        <v>6</v>
      </c>
      <c r="B11" s="26"/>
      <c r="C11" s="5" t="s">
        <v>31</v>
      </c>
      <c r="D11" s="4" t="s">
        <v>52</v>
      </c>
      <c r="E11" s="4" t="s">
        <v>46</v>
      </c>
      <c r="F11" s="17">
        <v>1500</v>
      </c>
    </row>
    <row r="12" spans="1:6">
      <c r="A12" s="1">
        <v>7</v>
      </c>
      <c r="B12" s="26"/>
      <c r="C12" s="3" t="s">
        <v>32</v>
      </c>
      <c r="D12" s="14" t="s">
        <v>52</v>
      </c>
      <c r="E12" s="4" t="s">
        <v>46</v>
      </c>
      <c r="F12" s="2">
        <f>3*500</f>
        <v>1500</v>
      </c>
    </row>
    <row r="13" spans="1:6">
      <c r="A13" s="1">
        <v>8</v>
      </c>
      <c r="B13" s="26"/>
      <c r="C13" s="3" t="s">
        <v>33</v>
      </c>
      <c r="D13" s="4" t="s">
        <v>53</v>
      </c>
      <c r="E13" s="4" t="s">
        <v>46</v>
      </c>
      <c r="F13" s="2">
        <f>6*400</f>
        <v>2400</v>
      </c>
    </row>
    <row r="14" spans="1:6">
      <c r="A14" s="1">
        <v>9</v>
      </c>
      <c r="B14" s="26"/>
      <c r="C14" s="3" t="s">
        <v>34</v>
      </c>
      <c r="D14" s="4" t="s">
        <v>54</v>
      </c>
      <c r="E14" s="4" t="s">
        <v>46</v>
      </c>
      <c r="F14" s="2">
        <f>2*3*400</f>
        <v>2400</v>
      </c>
    </row>
    <row r="15" spans="1:6">
      <c r="A15" s="1">
        <v>10</v>
      </c>
      <c r="B15" s="26"/>
      <c r="C15" s="3" t="s">
        <v>35</v>
      </c>
      <c r="D15" s="4" t="s">
        <v>55</v>
      </c>
      <c r="E15" s="4" t="s">
        <v>46</v>
      </c>
      <c r="F15" s="2">
        <f>3*700</f>
        <v>2100</v>
      </c>
    </row>
    <row r="16" spans="1:6">
      <c r="A16" s="1">
        <v>11</v>
      </c>
      <c r="B16" s="26"/>
      <c r="C16" s="3" t="s">
        <v>36</v>
      </c>
      <c r="D16" s="4" t="s">
        <v>55</v>
      </c>
      <c r="E16" s="4" t="s">
        <v>46</v>
      </c>
      <c r="F16" s="2">
        <f>3*400</f>
        <v>1200</v>
      </c>
    </row>
    <row r="17" spans="1:9">
      <c r="A17" s="1">
        <v>12</v>
      </c>
      <c r="B17" s="26"/>
      <c r="C17" s="3" t="s">
        <v>37</v>
      </c>
      <c r="D17" s="4" t="s">
        <v>160</v>
      </c>
      <c r="E17" s="4" t="s">
        <v>47</v>
      </c>
      <c r="F17" s="2">
        <v>34000</v>
      </c>
      <c r="H17">
        <f>3000*10</f>
        <v>30000</v>
      </c>
      <c r="I17">
        <f>400*10</f>
        <v>4000</v>
      </c>
    </row>
    <row r="18" spans="1:9">
      <c r="A18" s="1">
        <v>13</v>
      </c>
      <c r="B18" s="26"/>
      <c r="C18" s="3" t="s">
        <v>38</v>
      </c>
      <c r="D18" s="4" t="s">
        <v>52</v>
      </c>
      <c r="E18" s="4" t="s">
        <v>43</v>
      </c>
      <c r="F18" s="17">
        <f>3*1500</f>
        <v>4500</v>
      </c>
    </row>
    <row r="19" spans="1:9">
      <c r="A19" s="1">
        <v>14</v>
      </c>
      <c r="B19" s="26"/>
      <c r="C19" s="3" t="s">
        <v>39</v>
      </c>
      <c r="D19" s="4" t="s">
        <v>49</v>
      </c>
      <c r="E19" s="4" t="s">
        <v>43</v>
      </c>
      <c r="F19" s="2">
        <f>2*3500</f>
        <v>7000</v>
      </c>
    </row>
    <row r="20" spans="1:9">
      <c r="A20" s="1">
        <v>16</v>
      </c>
      <c r="B20" s="26"/>
      <c r="C20" s="3" t="s">
        <v>40</v>
      </c>
      <c r="D20" s="4" t="s">
        <v>51</v>
      </c>
      <c r="E20" s="4" t="s">
        <v>46</v>
      </c>
      <c r="F20" s="2">
        <v>1800</v>
      </c>
    </row>
    <row r="21" spans="1:9">
      <c r="A21" s="1">
        <v>17</v>
      </c>
      <c r="B21" s="26"/>
      <c r="C21" s="3" t="s">
        <v>41</v>
      </c>
      <c r="D21" s="4" t="s">
        <v>56</v>
      </c>
      <c r="E21" s="4" t="s">
        <v>46</v>
      </c>
      <c r="F21" s="2">
        <v>2000</v>
      </c>
    </row>
    <row r="22" spans="1:9">
      <c r="A22" s="1">
        <v>18</v>
      </c>
      <c r="B22" s="34"/>
      <c r="C22" s="3" t="s">
        <v>157</v>
      </c>
      <c r="D22" s="4" t="s">
        <v>49</v>
      </c>
      <c r="E22" s="4" t="s">
        <v>43</v>
      </c>
      <c r="F22" s="2">
        <f>2*2000</f>
        <v>4000</v>
      </c>
    </row>
    <row r="23" spans="1:9">
      <c r="A23" s="6"/>
      <c r="B23" s="7"/>
      <c r="C23" s="11"/>
      <c r="D23" s="12"/>
      <c r="E23" s="12"/>
      <c r="F23" s="12"/>
    </row>
    <row r="24" spans="1:9">
      <c r="A24" s="6"/>
      <c r="B24" s="9"/>
      <c r="C24" s="11"/>
      <c r="D24" s="12"/>
      <c r="E24" s="12"/>
      <c r="F24" s="12"/>
    </row>
    <row r="25" spans="1:9">
      <c r="A25" s="6"/>
      <c r="B25" s="9"/>
      <c r="C25" s="11"/>
      <c r="D25" s="12"/>
      <c r="E25" s="12"/>
      <c r="F25" s="19">
        <f>SUM(F6:F24)</f>
        <v>104400</v>
      </c>
    </row>
    <row r="26" spans="1:9">
      <c r="A26" s="6"/>
      <c r="B26" s="7"/>
      <c r="C26" s="11"/>
      <c r="D26" s="12"/>
      <c r="E26" s="12"/>
      <c r="F26" s="12"/>
    </row>
    <row r="27" spans="1:9">
      <c r="A27" s="6"/>
      <c r="B27" s="9"/>
      <c r="C27" s="11"/>
      <c r="D27" s="12"/>
      <c r="E27" s="12"/>
      <c r="F27" s="12"/>
    </row>
    <row r="28" spans="1:9">
      <c r="A28" s="6"/>
      <c r="B28" s="9"/>
      <c r="C28" s="11"/>
      <c r="D28" s="12"/>
      <c r="E28" s="12"/>
      <c r="F28" s="12"/>
    </row>
    <row r="29" spans="1:9">
      <c r="A29" s="6"/>
      <c r="B29" s="7"/>
      <c r="C29" s="11"/>
      <c r="D29" s="12"/>
      <c r="E29" s="12"/>
      <c r="F29" s="12"/>
    </row>
    <row r="30" spans="1:9">
      <c r="A30" s="6"/>
      <c r="B30" s="9"/>
      <c r="C30" s="11"/>
      <c r="D30" s="12"/>
      <c r="E30" s="12"/>
      <c r="F30" s="12"/>
    </row>
    <row r="31" spans="1:9">
      <c r="A31" s="6"/>
      <c r="B31" s="9"/>
      <c r="C31" s="11"/>
      <c r="D31" s="12"/>
      <c r="E31" s="12"/>
      <c r="F31" s="12"/>
    </row>
    <row r="32" spans="1:9">
      <c r="A32" s="6"/>
      <c r="B32" s="7"/>
      <c r="C32" s="11"/>
      <c r="D32" s="12"/>
      <c r="E32" s="12"/>
      <c r="F32" s="12"/>
    </row>
    <row r="33" spans="1:6">
      <c r="A33" s="6"/>
      <c r="B33" s="9"/>
      <c r="C33" s="11"/>
      <c r="D33" s="12"/>
      <c r="E33" s="12"/>
      <c r="F33" s="12"/>
    </row>
    <row r="34" spans="1:6">
      <c r="A34" s="6"/>
      <c r="B34" s="9"/>
      <c r="C34" s="11"/>
      <c r="D34" s="12"/>
      <c r="E34" s="12"/>
      <c r="F34" s="12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</sheetData>
  <mergeCells count="8">
    <mergeCell ref="B6:B22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F11" sqref="F11"/>
    </sheetView>
  </sheetViews>
  <sheetFormatPr defaultRowHeight="16.5"/>
  <cols>
    <col min="3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1</v>
      </c>
      <c r="B6" s="25" t="s">
        <v>57</v>
      </c>
      <c r="C6" s="5" t="s">
        <v>27</v>
      </c>
      <c r="D6" s="4" t="s">
        <v>61</v>
      </c>
      <c r="E6" s="4" t="s">
        <v>62</v>
      </c>
      <c r="F6" s="2">
        <v>22000</v>
      </c>
    </row>
    <row r="7" spans="1:6">
      <c r="A7" s="1">
        <v>3</v>
      </c>
      <c r="B7" s="26"/>
      <c r="C7" s="3" t="s">
        <v>58</v>
      </c>
      <c r="D7" s="14">
        <v>2</v>
      </c>
      <c r="E7" s="4" t="s">
        <v>63</v>
      </c>
      <c r="F7" s="2">
        <f>2*2000</f>
        <v>4000</v>
      </c>
    </row>
    <row r="8" spans="1:6">
      <c r="A8" s="1">
        <v>4</v>
      </c>
      <c r="B8" s="26"/>
      <c r="C8" s="3" t="s">
        <v>18</v>
      </c>
      <c r="D8" s="4">
        <v>20</v>
      </c>
      <c r="E8" s="4" t="s">
        <v>62</v>
      </c>
      <c r="F8" s="2">
        <f>20*400</f>
        <v>8000</v>
      </c>
    </row>
    <row r="9" spans="1:6">
      <c r="A9" s="1">
        <v>5</v>
      </c>
      <c r="B9" s="26"/>
      <c r="C9" s="3" t="s">
        <v>59</v>
      </c>
      <c r="D9" s="4">
        <v>10</v>
      </c>
      <c r="E9" s="4" t="s">
        <v>62</v>
      </c>
      <c r="F9" s="2">
        <f>10*400</f>
        <v>4000</v>
      </c>
    </row>
    <row r="10" spans="1:6">
      <c r="A10" s="1">
        <v>6</v>
      </c>
      <c r="B10" s="34"/>
      <c r="C10" s="5" t="s">
        <v>60</v>
      </c>
      <c r="D10" s="4">
        <v>10</v>
      </c>
      <c r="E10" s="4" t="s">
        <v>62</v>
      </c>
      <c r="F10" s="2">
        <f>10*2000</f>
        <v>20000</v>
      </c>
    </row>
    <row r="11" spans="1:6">
      <c r="A11" s="6"/>
      <c r="B11" s="13"/>
      <c r="C11" s="11"/>
      <c r="D11" s="15"/>
      <c r="E11" s="12"/>
      <c r="F11" s="9"/>
    </row>
    <row r="12" spans="1:6">
      <c r="A12" s="6"/>
      <c r="B12" s="13"/>
      <c r="C12" s="11"/>
      <c r="D12" s="12"/>
      <c r="E12" s="12"/>
      <c r="F12" s="9">
        <f>SUM(F6:F11)</f>
        <v>58000</v>
      </c>
    </row>
    <row r="13" spans="1:6">
      <c r="A13" s="6"/>
      <c r="B13" s="13"/>
      <c r="C13" s="11"/>
      <c r="D13" s="12"/>
      <c r="E13" s="12"/>
      <c r="F13" s="9"/>
    </row>
    <row r="14" spans="1:6">
      <c r="A14" s="6"/>
      <c r="B14" s="13"/>
      <c r="C14" s="11"/>
      <c r="D14" s="12"/>
      <c r="E14" s="12"/>
      <c r="F14" s="9"/>
    </row>
    <row r="15" spans="1:6">
      <c r="A15" s="6"/>
      <c r="B15" s="13"/>
      <c r="C15" s="11"/>
      <c r="D15" s="12"/>
      <c r="E15" s="12"/>
      <c r="F15" s="9"/>
    </row>
    <row r="16" spans="1:6">
      <c r="A16" s="6"/>
      <c r="B16" s="13"/>
      <c r="C16" s="11"/>
      <c r="D16" s="12"/>
      <c r="E16" s="12"/>
      <c r="F16" s="9"/>
    </row>
    <row r="17" spans="1:6">
      <c r="A17" s="6"/>
      <c r="B17" s="13"/>
      <c r="C17" s="11"/>
      <c r="D17" s="12"/>
      <c r="E17" s="12"/>
      <c r="F17" s="9"/>
    </row>
    <row r="18" spans="1:6">
      <c r="A18" s="6"/>
      <c r="B18" s="13"/>
      <c r="C18" s="11"/>
      <c r="D18" s="12"/>
      <c r="E18" s="12"/>
      <c r="F18" s="9"/>
    </row>
    <row r="19" spans="1:6">
      <c r="A19" s="6"/>
      <c r="B19" s="13"/>
      <c r="C19" s="11"/>
      <c r="D19" s="12"/>
      <c r="E19" s="12"/>
      <c r="F19" s="9"/>
    </row>
    <row r="20" spans="1:6">
      <c r="A20" s="6"/>
      <c r="B20" s="13"/>
      <c r="C20" s="11"/>
      <c r="D20" s="12"/>
      <c r="E20" s="12"/>
      <c r="F20" s="9"/>
    </row>
    <row r="21" spans="1:6">
      <c r="A21" s="6"/>
      <c r="B21" s="13"/>
      <c r="C21" s="11"/>
      <c r="D21" s="12"/>
      <c r="E21" s="12"/>
      <c r="F21" s="9"/>
    </row>
    <row r="22" spans="1:6">
      <c r="A22" s="6"/>
      <c r="B22" s="13"/>
      <c r="C22" s="11"/>
      <c r="D22" s="12"/>
      <c r="E22" s="12"/>
      <c r="F22" s="9"/>
    </row>
    <row r="23" spans="1:6">
      <c r="A23" s="6"/>
      <c r="B23" s="7"/>
      <c r="C23" s="11"/>
      <c r="D23" s="12"/>
      <c r="E23" s="12"/>
      <c r="F23" s="12"/>
    </row>
    <row r="24" spans="1:6">
      <c r="A24" s="6"/>
      <c r="B24" s="9"/>
      <c r="C24" s="11"/>
      <c r="D24" s="12"/>
      <c r="E24" s="12"/>
      <c r="F24" s="12"/>
    </row>
    <row r="25" spans="1:6">
      <c r="A25" s="6"/>
      <c r="B25" s="9"/>
      <c r="C25" s="11"/>
      <c r="D25" s="12"/>
      <c r="E25" s="12"/>
      <c r="F25" s="12"/>
    </row>
    <row r="26" spans="1:6">
      <c r="A26" s="6"/>
      <c r="B26" s="7"/>
      <c r="C26" s="11"/>
      <c r="D26" s="12"/>
      <c r="E26" s="12"/>
      <c r="F26" s="12"/>
    </row>
    <row r="27" spans="1:6">
      <c r="A27" s="6"/>
      <c r="B27" s="9"/>
      <c r="C27" s="11"/>
      <c r="D27" s="12"/>
      <c r="E27" s="12"/>
      <c r="F27" s="12"/>
    </row>
    <row r="28" spans="1:6">
      <c r="A28" s="6"/>
      <c r="B28" s="9"/>
      <c r="C28" s="11"/>
      <c r="D28" s="12"/>
      <c r="E28" s="12"/>
      <c r="F28" s="12"/>
    </row>
    <row r="29" spans="1:6">
      <c r="A29" s="6"/>
      <c r="B29" s="7"/>
      <c r="C29" s="11"/>
      <c r="D29" s="12"/>
      <c r="E29" s="12"/>
      <c r="F29" s="12"/>
    </row>
    <row r="30" spans="1:6">
      <c r="A30" s="6"/>
      <c r="B30" s="9"/>
      <c r="C30" s="11"/>
      <c r="D30" s="12"/>
      <c r="E30" s="12"/>
      <c r="F30" s="12"/>
    </row>
    <row r="31" spans="1:6">
      <c r="A31" s="6"/>
      <c r="B31" s="9"/>
      <c r="C31" s="11"/>
      <c r="D31" s="12"/>
      <c r="E31" s="12"/>
      <c r="F31" s="12"/>
    </row>
    <row r="32" spans="1:6">
      <c r="A32" s="6"/>
      <c r="B32" s="7"/>
      <c r="C32" s="11"/>
      <c r="D32" s="12"/>
      <c r="E32" s="12"/>
      <c r="F32" s="12"/>
    </row>
    <row r="33" spans="1:6">
      <c r="A33" s="6"/>
      <c r="B33" s="9"/>
      <c r="C33" s="11"/>
      <c r="D33" s="12"/>
      <c r="E33" s="12"/>
      <c r="F33" s="12"/>
    </row>
    <row r="34" spans="1:6">
      <c r="A34" s="6"/>
      <c r="B34" s="9"/>
      <c r="C34" s="11"/>
      <c r="D34" s="12"/>
      <c r="E34" s="12"/>
      <c r="F34" s="12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</sheetData>
  <mergeCells count="8">
    <mergeCell ref="B6:B10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topLeftCell="A4" workbookViewId="0">
      <selection activeCell="F24" sqref="F24"/>
    </sheetView>
  </sheetViews>
  <sheetFormatPr defaultRowHeight="16.5"/>
  <cols>
    <col min="3" max="3" width="22.125" customWidth="1"/>
    <col min="4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1</v>
      </c>
      <c r="B6" s="25" t="s">
        <v>64</v>
      </c>
      <c r="C6" s="5" t="s">
        <v>65</v>
      </c>
      <c r="D6" s="4" t="s">
        <v>82</v>
      </c>
      <c r="E6" s="4" t="s">
        <v>136</v>
      </c>
      <c r="F6" s="2">
        <f>4000*3</f>
        <v>12000</v>
      </c>
    </row>
    <row r="7" spans="1:6">
      <c r="A7" s="1">
        <v>2</v>
      </c>
      <c r="B7" s="26"/>
      <c r="C7" s="3" t="s">
        <v>66</v>
      </c>
      <c r="D7" s="14" t="s">
        <v>54</v>
      </c>
      <c r="E7" s="4" t="s">
        <v>136</v>
      </c>
      <c r="F7" s="2">
        <f>700*3</f>
        <v>2100</v>
      </c>
    </row>
    <row r="8" spans="1:6">
      <c r="A8" s="1">
        <v>3</v>
      </c>
      <c r="B8" s="26"/>
      <c r="C8" s="3" t="s">
        <v>59</v>
      </c>
      <c r="D8" s="14" t="s">
        <v>83</v>
      </c>
      <c r="E8" s="4" t="s">
        <v>136</v>
      </c>
      <c r="F8" s="2">
        <f>400*2</f>
        <v>800</v>
      </c>
    </row>
    <row r="9" spans="1:6">
      <c r="A9" s="1">
        <v>4</v>
      </c>
      <c r="B9" s="26"/>
      <c r="C9" s="3" t="s">
        <v>28</v>
      </c>
      <c r="D9" s="4" t="s">
        <v>83</v>
      </c>
      <c r="E9" s="4" t="s">
        <v>136</v>
      </c>
      <c r="F9" s="2">
        <f>2000*2</f>
        <v>4000</v>
      </c>
    </row>
    <row r="10" spans="1:6">
      <c r="A10" s="1">
        <v>5</v>
      </c>
      <c r="B10" s="26"/>
      <c r="C10" s="3" t="s">
        <v>67</v>
      </c>
      <c r="D10" s="4" t="s">
        <v>84</v>
      </c>
      <c r="E10" s="4" t="s">
        <v>137</v>
      </c>
      <c r="F10" s="2">
        <f>1000*2</f>
        <v>2000</v>
      </c>
    </row>
    <row r="11" spans="1:6">
      <c r="A11" s="1">
        <v>6</v>
      </c>
      <c r="B11" s="26"/>
      <c r="C11" s="5" t="s">
        <v>68</v>
      </c>
      <c r="D11" s="4" t="s">
        <v>85</v>
      </c>
      <c r="E11" s="4" t="s">
        <v>137</v>
      </c>
      <c r="F11" s="2">
        <v>4500</v>
      </c>
    </row>
    <row r="12" spans="1:6">
      <c r="A12" s="1">
        <v>7</v>
      </c>
      <c r="B12" s="26"/>
      <c r="C12" s="3" t="s">
        <v>69</v>
      </c>
      <c r="D12" s="14" t="s">
        <v>86</v>
      </c>
      <c r="E12" s="4" t="s">
        <v>138</v>
      </c>
      <c r="F12" s="2">
        <f>1000*3</f>
        <v>3000</v>
      </c>
    </row>
    <row r="13" spans="1:6">
      <c r="A13" s="1">
        <v>8</v>
      </c>
      <c r="B13" s="26"/>
      <c r="C13" s="3" t="s">
        <v>70</v>
      </c>
      <c r="D13" s="4" t="s">
        <v>83</v>
      </c>
      <c r="E13" s="4" t="s">
        <v>48</v>
      </c>
      <c r="F13" s="2">
        <v>4000</v>
      </c>
    </row>
    <row r="14" spans="1:6">
      <c r="A14" s="1">
        <v>9</v>
      </c>
      <c r="B14" s="26"/>
      <c r="C14" s="3" t="s">
        <v>71</v>
      </c>
      <c r="D14" s="4" t="s">
        <v>87</v>
      </c>
      <c r="E14" s="4" t="s">
        <v>47</v>
      </c>
      <c r="F14" s="2">
        <v>3000</v>
      </c>
    </row>
    <row r="15" spans="1:6">
      <c r="A15" s="1">
        <v>10</v>
      </c>
      <c r="B15" s="26"/>
      <c r="C15" s="3" t="s">
        <v>72</v>
      </c>
      <c r="D15" s="4" t="s">
        <v>87</v>
      </c>
      <c r="E15" s="4" t="s">
        <v>47</v>
      </c>
      <c r="F15" s="2">
        <v>4500</v>
      </c>
    </row>
    <row r="16" spans="1:6">
      <c r="A16" s="1">
        <v>11</v>
      </c>
      <c r="B16" s="26"/>
      <c r="C16" s="3" t="s">
        <v>73</v>
      </c>
      <c r="D16" s="4" t="s">
        <v>135</v>
      </c>
      <c r="E16" s="4" t="s">
        <v>47</v>
      </c>
      <c r="F16" s="2">
        <f>3300*2</f>
        <v>6600</v>
      </c>
    </row>
    <row r="17" spans="1:6">
      <c r="A17" s="1">
        <v>12</v>
      </c>
      <c r="B17" s="26"/>
      <c r="C17" s="3" t="s">
        <v>27</v>
      </c>
      <c r="D17" s="4" t="s">
        <v>119</v>
      </c>
      <c r="E17" s="4" t="s">
        <v>92</v>
      </c>
      <c r="F17" s="2">
        <f>5000*5</f>
        <v>25000</v>
      </c>
    </row>
    <row r="18" spans="1:6">
      <c r="A18" s="1">
        <v>13</v>
      </c>
      <c r="B18" s="26"/>
      <c r="C18" s="3" t="s">
        <v>74</v>
      </c>
      <c r="D18" s="4" t="s">
        <v>49</v>
      </c>
      <c r="E18" s="4" t="s">
        <v>43</v>
      </c>
      <c r="F18" s="2">
        <f>3500*2</f>
        <v>7000</v>
      </c>
    </row>
    <row r="19" spans="1:6">
      <c r="A19" s="1">
        <v>14</v>
      </c>
      <c r="B19" s="26"/>
      <c r="C19" s="3" t="s">
        <v>75</v>
      </c>
      <c r="D19" s="4" t="s">
        <v>158</v>
      </c>
      <c r="E19" s="4" t="s">
        <v>43</v>
      </c>
      <c r="F19" s="2">
        <f>1500*20</f>
        <v>30000</v>
      </c>
    </row>
    <row r="20" spans="1:6">
      <c r="A20" s="1">
        <v>15</v>
      </c>
      <c r="B20" s="26"/>
      <c r="C20" s="3" t="s">
        <v>76</v>
      </c>
      <c r="D20" s="4" t="s">
        <v>88</v>
      </c>
      <c r="E20" s="4" t="s">
        <v>43</v>
      </c>
      <c r="F20" s="2">
        <v>23000</v>
      </c>
    </row>
    <row r="21" spans="1:6">
      <c r="A21" s="1">
        <v>16</v>
      </c>
      <c r="B21" s="26"/>
      <c r="C21" s="3" t="s">
        <v>77</v>
      </c>
      <c r="D21" s="4" t="s">
        <v>83</v>
      </c>
      <c r="E21" s="4" t="s">
        <v>43</v>
      </c>
      <c r="F21" s="2">
        <v>2500</v>
      </c>
    </row>
    <row r="22" spans="1:6">
      <c r="A22" s="1">
        <v>17</v>
      </c>
      <c r="B22" s="26"/>
      <c r="C22" s="3" t="s">
        <v>78</v>
      </c>
      <c r="D22" s="4" t="s">
        <v>88</v>
      </c>
      <c r="E22" s="4" t="s">
        <v>43</v>
      </c>
      <c r="F22" s="2">
        <v>16000</v>
      </c>
    </row>
    <row r="23" spans="1:6">
      <c r="A23" s="1">
        <v>18</v>
      </c>
      <c r="B23" s="26"/>
      <c r="C23" s="3" t="s">
        <v>79</v>
      </c>
      <c r="D23" s="4" t="s">
        <v>89</v>
      </c>
      <c r="E23" s="4" t="s">
        <v>91</v>
      </c>
      <c r="F23" s="2">
        <f>2500*12</f>
        <v>30000</v>
      </c>
    </row>
    <row r="24" spans="1:6">
      <c r="A24" s="1">
        <v>19</v>
      </c>
      <c r="B24" s="26"/>
      <c r="C24" s="3" t="s">
        <v>80</v>
      </c>
      <c r="D24" s="4" t="s">
        <v>90</v>
      </c>
      <c r="E24" s="4" t="s">
        <v>91</v>
      </c>
      <c r="F24" s="2">
        <f>6000*4</f>
        <v>24000</v>
      </c>
    </row>
    <row r="25" spans="1:6">
      <c r="A25" s="1">
        <v>20</v>
      </c>
      <c r="B25" s="34"/>
      <c r="C25" s="3" t="s">
        <v>81</v>
      </c>
      <c r="D25" s="4" t="s">
        <v>83</v>
      </c>
      <c r="E25" s="4" t="s">
        <v>91</v>
      </c>
      <c r="F25" s="2">
        <f>700*3*2</f>
        <v>4200</v>
      </c>
    </row>
    <row r="26" spans="1:6">
      <c r="A26" s="6"/>
      <c r="B26" s="9"/>
      <c r="C26" s="11"/>
      <c r="D26" s="12"/>
      <c r="E26" s="12"/>
      <c r="F26" s="12"/>
    </row>
    <row r="27" spans="1:6">
      <c r="A27" s="6"/>
      <c r="B27" s="7"/>
      <c r="C27" s="11"/>
      <c r="D27" s="12"/>
      <c r="E27" s="12"/>
      <c r="F27" s="12">
        <f>SUM(F6:F26)</f>
        <v>208200</v>
      </c>
    </row>
    <row r="28" spans="1:6">
      <c r="A28" s="6"/>
      <c r="B28" s="9"/>
      <c r="C28" s="11"/>
      <c r="D28" s="12"/>
      <c r="E28" s="12"/>
      <c r="F28" s="12"/>
    </row>
    <row r="29" spans="1:6">
      <c r="A29" s="6"/>
      <c r="B29" s="9"/>
      <c r="C29" s="11"/>
      <c r="D29" s="12"/>
      <c r="E29" s="12"/>
      <c r="F29" s="12"/>
    </row>
    <row r="30" spans="1:6">
      <c r="A30" s="6"/>
      <c r="B30" s="7"/>
      <c r="C30" s="11"/>
      <c r="D30" s="12"/>
      <c r="E30" s="12"/>
      <c r="F30" s="12"/>
    </row>
    <row r="31" spans="1:6">
      <c r="A31" s="6"/>
      <c r="B31" s="9"/>
      <c r="C31" s="11"/>
      <c r="D31" s="12"/>
      <c r="E31" s="12"/>
      <c r="F31" s="12"/>
    </row>
    <row r="32" spans="1:6">
      <c r="A32" s="6"/>
      <c r="B32" s="9"/>
      <c r="C32" s="11"/>
      <c r="D32" s="12"/>
      <c r="E32" s="12"/>
      <c r="F32" s="12"/>
    </row>
    <row r="33" spans="1:6">
      <c r="A33" s="6"/>
      <c r="B33" s="7"/>
      <c r="C33" s="11"/>
      <c r="D33" s="12"/>
      <c r="E33" s="12"/>
      <c r="F33" s="12"/>
    </row>
    <row r="34" spans="1:6">
      <c r="A34" s="6"/>
      <c r="B34" s="9"/>
      <c r="C34" s="11"/>
      <c r="D34" s="12"/>
      <c r="E34" s="12"/>
      <c r="F34" s="12"/>
    </row>
    <row r="35" spans="1:6">
      <c r="A35" s="6"/>
      <c r="B35" s="9"/>
      <c r="C35" s="11"/>
      <c r="D35" s="12"/>
      <c r="E35" s="12"/>
      <c r="F35" s="12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  <row r="40" spans="1:6">
      <c r="A40" s="10"/>
      <c r="B40" s="10"/>
      <c r="C40" s="10"/>
      <c r="D40" s="10"/>
      <c r="E40" s="10"/>
      <c r="F40" s="10"/>
    </row>
  </sheetData>
  <mergeCells count="8">
    <mergeCell ref="B6:B25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9" sqref="F9"/>
    </sheetView>
  </sheetViews>
  <sheetFormatPr defaultRowHeight="16.5"/>
  <cols>
    <col min="3" max="3" width="22.125" customWidth="1"/>
    <col min="4" max="4" width="18.25" customWidth="1"/>
    <col min="5" max="5" width="32" customWidth="1"/>
    <col min="6" max="6" width="14.5" customWidth="1"/>
  </cols>
  <sheetData>
    <row r="1" spans="1:6" ht="20.25">
      <c r="A1" s="27" t="s">
        <v>6</v>
      </c>
      <c r="B1" s="27"/>
      <c r="C1" s="27"/>
      <c r="D1" s="27"/>
      <c r="E1" s="27"/>
      <c r="F1" s="27"/>
    </row>
    <row r="3" spans="1:6">
      <c r="A3" s="28" t="s">
        <v>0</v>
      </c>
      <c r="B3" s="28" t="s">
        <v>4</v>
      </c>
      <c r="C3" s="31" t="s">
        <v>1</v>
      </c>
      <c r="D3" s="31" t="s">
        <v>2</v>
      </c>
      <c r="E3" s="31" t="s">
        <v>3</v>
      </c>
      <c r="F3" s="31" t="s">
        <v>5</v>
      </c>
    </row>
    <row r="4" spans="1:6">
      <c r="A4" s="29"/>
      <c r="B4" s="29"/>
      <c r="C4" s="32"/>
      <c r="D4" s="32"/>
      <c r="E4" s="32"/>
      <c r="F4" s="32"/>
    </row>
    <row r="5" spans="1:6">
      <c r="A5" s="30"/>
      <c r="B5" s="30"/>
      <c r="C5" s="33"/>
      <c r="D5" s="33"/>
      <c r="E5" s="33"/>
      <c r="F5" s="33"/>
    </row>
    <row r="6" spans="1:6">
      <c r="A6" s="1">
        <v>4</v>
      </c>
      <c r="B6" s="25" t="s">
        <v>141</v>
      </c>
      <c r="C6" s="3" t="s">
        <v>27</v>
      </c>
      <c r="D6" s="4" t="s">
        <v>83</v>
      </c>
      <c r="E6" s="4" t="s">
        <v>95</v>
      </c>
      <c r="F6" s="2">
        <f>2*5000</f>
        <v>10000</v>
      </c>
    </row>
    <row r="7" spans="1:6">
      <c r="A7" s="1">
        <v>5</v>
      </c>
      <c r="B7" s="26"/>
      <c r="C7" s="3" t="s">
        <v>93</v>
      </c>
      <c r="D7" s="4" t="s">
        <v>83</v>
      </c>
      <c r="E7" s="4" t="s">
        <v>96</v>
      </c>
      <c r="F7" s="2">
        <f>2*400</f>
        <v>800</v>
      </c>
    </row>
    <row r="8" spans="1:6">
      <c r="A8" s="1">
        <v>6</v>
      </c>
      <c r="B8" s="26"/>
      <c r="C8" s="5" t="s">
        <v>94</v>
      </c>
      <c r="D8" s="4" t="s">
        <v>85</v>
      </c>
      <c r="E8" s="4" t="s">
        <v>96</v>
      </c>
      <c r="F8" s="2">
        <f>20*400</f>
        <v>8000</v>
      </c>
    </row>
    <row r="9" spans="1:6">
      <c r="A9" s="1">
        <v>7</v>
      </c>
      <c r="B9" s="34"/>
      <c r="C9" s="3" t="s">
        <v>40</v>
      </c>
      <c r="D9" s="14" t="s">
        <v>88</v>
      </c>
      <c r="E9" s="4" t="s">
        <v>97</v>
      </c>
      <c r="F9" s="2">
        <v>1800</v>
      </c>
    </row>
    <row r="11" spans="1:6">
      <c r="F11">
        <f>SUM(F6:F10)</f>
        <v>20600</v>
      </c>
    </row>
    <row r="23" spans="1:6">
      <c r="A23" s="6"/>
      <c r="B23" s="9"/>
      <c r="C23" s="11"/>
      <c r="D23" s="12"/>
      <c r="E23" s="12"/>
      <c r="F23" s="12"/>
    </row>
    <row r="24" spans="1:6">
      <c r="A24" s="6"/>
      <c r="B24" s="7"/>
      <c r="C24" s="11"/>
      <c r="D24" s="12"/>
      <c r="E24" s="12"/>
      <c r="F24" s="12"/>
    </row>
    <row r="25" spans="1:6">
      <c r="A25" s="6"/>
      <c r="B25" s="9"/>
      <c r="C25" s="11"/>
      <c r="D25" s="12"/>
      <c r="E25" s="12"/>
      <c r="F25" s="12"/>
    </row>
    <row r="26" spans="1:6">
      <c r="A26" s="6"/>
      <c r="B26" s="9"/>
      <c r="C26" s="11"/>
      <c r="D26" s="12"/>
      <c r="E26" s="12"/>
      <c r="F26" s="12"/>
    </row>
    <row r="27" spans="1:6">
      <c r="A27" s="6"/>
      <c r="B27" s="7"/>
      <c r="C27" s="11"/>
      <c r="D27" s="12"/>
      <c r="E27" s="12"/>
      <c r="F27" s="12"/>
    </row>
    <row r="28" spans="1:6">
      <c r="A28" s="6"/>
      <c r="B28" s="9"/>
      <c r="C28" s="11"/>
      <c r="D28" s="12"/>
      <c r="E28" s="12"/>
      <c r="F28" s="12"/>
    </row>
    <row r="29" spans="1:6">
      <c r="A29" s="6"/>
      <c r="B29" s="9"/>
      <c r="C29" s="11"/>
      <c r="D29" s="12"/>
      <c r="E29" s="12"/>
      <c r="F29" s="12"/>
    </row>
    <row r="30" spans="1:6">
      <c r="A30" s="6"/>
      <c r="B30" s="7"/>
      <c r="C30" s="11"/>
      <c r="D30" s="12"/>
      <c r="E30" s="12"/>
      <c r="F30" s="12"/>
    </row>
    <row r="31" spans="1:6">
      <c r="A31" s="6"/>
      <c r="B31" s="9"/>
      <c r="C31" s="11"/>
      <c r="D31" s="12"/>
      <c r="E31" s="12"/>
      <c r="F31" s="12"/>
    </row>
    <row r="32" spans="1:6">
      <c r="A32" s="6"/>
      <c r="B32" s="9"/>
      <c r="C32" s="11"/>
      <c r="D32" s="12"/>
      <c r="E32" s="12"/>
      <c r="F32" s="12"/>
    </row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</sheetData>
  <mergeCells count="8">
    <mergeCell ref="B6:B9"/>
    <mergeCell ref="A1:F1"/>
    <mergeCell ref="A3:A5"/>
    <mergeCell ref="B3:B5"/>
    <mergeCell ref="C3:C5"/>
    <mergeCell ref="D3:D5"/>
    <mergeCell ref="E3:E5"/>
    <mergeCell ref="F3:F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Sheet1</vt:lpstr>
      <vt:lpstr>광림</vt:lpstr>
      <vt:lpstr>꿈꾸는영어전문</vt:lpstr>
      <vt:lpstr>꿈을키우는</vt:lpstr>
      <vt:lpstr>로얄골드빌</vt:lpstr>
      <vt:lpstr>민들레</vt:lpstr>
      <vt:lpstr>열린</vt:lpstr>
      <vt:lpstr>웅천글꽃</vt:lpstr>
      <vt:lpstr>웅천지웰</vt:lpstr>
      <vt:lpstr>은빛바다</vt:lpstr>
      <vt:lpstr>책이랑나랑</vt:lpstr>
      <vt:lpstr>푸른정원</vt:lpstr>
      <vt:lpstr>한려</vt:lpstr>
      <vt:lpstr>행복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2018-07-10T02:20:59Z</dcterms:created>
  <dcterms:modified xsi:type="dcterms:W3CDTF">2018-07-16T08:19:30Z</dcterms:modified>
</cp:coreProperties>
</file>